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rm1\RMD_Data$\Documents\Documents\A - B\Budget\Budget-2024\"/>
    </mc:Choice>
  </mc:AlternateContent>
  <xr:revisionPtr revIDLastSave="0" documentId="13_ncr:1_{614959D8-F607-436E-827B-C74D23B2A0BE}" xr6:coauthVersionLast="47" xr6:coauthVersionMax="47" xr10:uidLastSave="{00000000-0000-0000-0000-000000000000}"/>
  <bookViews>
    <workbookView xWindow="22932" yWindow="-108" windowWidth="23256" windowHeight="12576" xr2:uid="{638FFDA2-6A30-4505-9BAF-A27A9F93DD72}"/>
  </bookViews>
  <sheets>
    <sheet name="Sheet1" sheetId="1" r:id="rId1"/>
  </sheets>
  <definedNames>
    <definedName name="_xlnm.Print_Titles" localSheetId="0">Sheet1!$A:$B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3" i="1" l="1"/>
  <c r="Y33" i="1"/>
  <c r="Y46" i="1" s="1"/>
  <c r="Y47" i="1" s="1"/>
  <c r="Z37" i="1"/>
  <c r="Z38" i="1"/>
  <c r="W47" i="1"/>
  <c r="Y39" i="1"/>
  <c r="Y52" i="1" s="1"/>
  <c r="Y55" i="1" s="1"/>
  <c r="Y38" i="1"/>
  <c r="Y51" i="1" s="1"/>
  <c r="Y54" i="1" s="1"/>
  <c r="Y37" i="1"/>
  <c r="Y50" i="1" s="1"/>
  <c r="Y53" i="1" s="1"/>
  <c r="Y30" i="1"/>
  <c r="Y43" i="1" s="1"/>
  <c r="Y44" i="1" s="1"/>
  <c r="Z30" i="1"/>
  <c r="X30" i="1"/>
  <c r="X43" i="1" s="1"/>
  <c r="X44" i="1" s="1"/>
  <c r="W30" i="1"/>
  <c r="Z39" i="1"/>
  <c r="Z43" i="1" l="1"/>
  <c r="Z44" i="1" s="1"/>
  <c r="X39" i="1"/>
  <c r="X38" i="1"/>
  <c r="X51" i="1" s="1"/>
  <c r="X54" i="1" s="1"/>
  <c r="X37" i="1"/>
  <c r="X50" i="1" s="1"/>
  <c r="X53" i="1" s="1"/>
  <c r="X33" i="1"/>
  <c r="W39" i="1"/>
  <c r="V39" i="1"/>
  <c r="U39" i="1"/>
  <c r="U52" i="1" s="1"/>
  <c r="U55" i="1" s="1"/>
  <c r="T39" i="1"/>
  <c r="S39" i="1"/>
  <c r="R39" i="1"/>
  <c r="Q39" i="1"/>
  <c r="Q52" i="1" s="1"/>
  <c r="Q55" i="1" s="1"/>
  <c r="P39" i="1"/>
  <c r="O39" i="1"/>
  <c r="N39" i="1"/>
  <c r="M39" i="1"/>
  <c r="M52" i="1" s="1"/>
  <c r="M55" i="1" s="1"/>
  <c r="L39" i="1"/>
  <c r="K39" i="1"/>
  <c r="J39" i="1"/>
  <c r="I39" i="1"/>
  <c r="I52" i="1" s="1"/>
  <c r="I55" i="1" s="1"/>
  <c r="H39" i="1"/>
  <c r="G39" i="1"/>
  <c r="F39" i="1"/>
  <c r="E39" i="1"/>
  <c r="E52" i="1" s="1"/>
  <c r="E55" i="1" s="1"/>
  <c r="D39" i="1"/>
  <c r="C39" i="1"/>
  <c r="W38" i="1"/>
  <c r="V38" i="1"/>
  <c r="V51" i="1" s="1"/>
  <c r="V54" i="1" s="1"/>
  <c r="U38" i="1"/>
  <c r="T38" i="1"/>
  <c r="S38" i="1"/>
  <c r="R38" i="1"/>
  <c r="R51" i="1" s="1"/>
  <c r="R54" i="1" s="1"/>
  <c r="Q38" i="1"/>
  <c r="P38" i="1"/>
  <c r="O38" i="1"/>
  <c r="N38" i="1"/>
  <c r="N51" i="1" s="1"/>
  <c r="N54" i="1" s="1"/>
  <c r="M38" i="1"/>
  <c r="L38" i="1"/>
  <c r="K38" i="1"/>
  <c r="J38" i="1"/>
  <c r="J51" i="1" s="1"/>
  <c r="J54" i="1" s="1"/>
  <c r="I38" i="1"/>
  <c r="H38" i="1"/>
  <c r="G38" i="1"/>
  <c r="F38" i="1"/>
  <c r="F51" i="1" s="1"/>
  <c r="F54" i="1" s="1"/>
  <c r="E38" i="1"/>
  <c r="D38" i="1"/>
  <c r="C38" i="1"/>
  <c r="W37" i="1"/>
  <c r="W50" i="1" s="1"/>
  <c r="W53" i="1" s="1"/>
  <c r="V37" i="1"/>
  <c r="U37" i="1"/>
  <c r="T37" i="1"/>
  <c r="S37" i="1"/>
  <c r="S50" i="1" s="1"/>
  <c r="S53" i="1" s="1"/>
  <c r="R37" i="1"/>
  <c r="Q37" i="1"/>
  <c r="P37" i="1"/>
  <c r="O37" i="1"/>
  <c r="O50" i="1" s="1"/>
  <c r="O53" i="1" s="1"/>
  <c r="N37" i="1"/>
  <c r="M37" i="1"/>
  <c r="L37" i="1"/>
  <c r="K37" i="1"/>
  <c r="K50" i="1" s="1"/>
  <c r="K53" i="1" s="1"/>
  <c r="J37" i="1"/>
  <c r="I37" i="1"/>
  <c r="H37" i="1"/>
  <c r="G37" i="1"/>
  <c r="G50" i="1" s="1"/>
  <c r="G53" i="1" s="1"/>
  <c r="F37" i="1"/>
  <c r="E37" i="1"/>
  <c r="D37" i="1"/>
  <c r="C37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G32" i="1"/>
  <c r="F32" i="1"/>
  <c r="E32" i="1"/>
  <c r="D32" i="1"/>
  <c r="C32" i="1"/>
  <c r="V30" i="1"/>
  <c r="W43" i="1" s="1"/>
  <c r="W44" i="1" s="1"/>
  <c r="U30" i="1"/>
  <c r="T30" i="1"/>
  <c r="S30" i="1"/>
  <c r="R30" i="1"/>
  <c r="Q30" i="1"/>
  <c r="P30" i="1"/>
  <c r="O30" i="1"/>
  <c r="N30" i="1"/>
  <c r="M30" i="1"/>
  <c r="L30" i="1"/>
  <c r="K30" i="1"/>
  <c r="J30" i="1"/>
  <c r="K43" i="1" l="1"/>
  <c r="K44" i="1" s="1"/>
  <c r="O43" i="1"/>
  <c r="O44" i="1" s="1"/>
  <c r="S43" i="1"/>
  <c r="S44" i="1" s="1"/>
  <c r="F45" i="1"/>
  <c r="E46" i="1"/>
  <c r="E47" i="1" s="1"/>
  <c r="I46" i="1"/>
  <c r="I47" i="1" s="1"/>
  <c r="M46" i="1"/>
  <c r="M47" i="1" s="1"/>
  <c r="Q46" i="1"/>
  <c r="Q47" i="1" s="1"/>
  <c r="U46" i="1"/>
  <c r="U47" i="1" s="1"/>
  <c r="D50" i="1"/>
  <c r="D53" i="1" s="1"/>
  <c r="H50" i="1"/>
  <c r="H53" i="1" s="1"/>
  <c r="L50" i="1"/>
  <c r="L53" i="1" s="1"/>
  <c r="P50" i="1"/>
  <c r="P53" i="1" s="1"/>
  <c r="T50" i="1"/>
  <c r="T53" i="1" s="1"/>
  <c r="G51" i="1"/>
  <c r="G54" i="1" s="1"/>
  <c r="K51" i="1"/>
  <c r="K54" i="1" s="1"/>
  <c r="O51" i="1"/>
  <c r="O54" i="1" s="1"/>
  <c r="S51" i="1"/>
  <c r="S54" i="1" s="1"/>
  <c r="W51" i="1"/>
  <c r="W54" i="1" s="1"/>
  <c r="F52" i="1"/>
  <c r="F55" i="1" s="1"/>
  <c r="J52" i="1"/>
  <c r="J55" i="1" s="1"/>
  <c r="N52" i="1"/>
  <c r="N55" i="1" s="1"/>
  <c r="R52" i="1"/>
  <c r="R55" i="1" s="1"/>
  <c r="V52" i="1"/>
  <c r="V55" i="1" s="1"/>
  <c r="Z51" i="1"/>
  <c r="Z54" i="1" s="1"/>
  <c r="L43" i="1"/>
  <c r="L44" i="1" s="1"/>
  <c r="P43" i="1"/>
  <c r="P44" i="1" s="1"/>
  <c r="D51" i="1"/>
  <c r="D54" i="1" s="1"/>
  <c r="H51" i="1"/>
  <c r="H54" i="1" s="1"/>
  <c r="P51" i="1"/>
  <c r="P54" i="1" s="1"/>
  <c r="T51" i="1"/>
  <c r="T54" i="1" s="1"/>
  <c r="X52" i="1"/>
  <c r="X55" i="1" s="1"/>
  <c r="Z52" i="1"/>
  <c r="Z55" i="1" s="1"/>
  <c r="Z50" i="1"/>
  <c r="Z53" i="1" s="1"/>
  <c r="M43" i="1"/>
  <c r="M44" i="1" s="1"/>
  <c r="Q43" i="1"/>
  <c r="Q44" i="1" s="1"/>
  <c r="U43" i="1"/>
  <c r="U44" i="1" s="1"/>
  <c r="D45" i="1"/>
  <c r="D46" i="1"/>
  <c r="D47" i="1" s="1"/>
  <c r="G46" i="1"/>
  <c r="G47" i="1" s="1"/>
  <c r="K46" i="1"/>
  <c r="K47" i="1" s="1"/>
  <c r="O46" i="1"/>
  <c r="O47" i="1" s="1"/>
  <c r="S46" i="1"/>
  <c r="S47" i="1" s="1"/>
  <c r="W46" i="1"/>
  <c r="F50" i="1"/>
  <c r="F53" i="1" s="1"/>
  <c r="J50" i="1"/>
  <c r="J53" i="1" s="1"/>
  <c r="N50" i="1"/>
  <c r="N53" i="1" s="1"/>
  <c r="R50" i="1"/>
  <c r="R53" i="1" s="1"/>
  <c r="V50" i="1"/>
  <c r="V53" i="1" s="1"/>
  <c r="E51" i="1"/>
  <c r="E54" i="1" s="1"/>
  <c r="I51" i="1"/>
  <c r="I54" i="1" s="1"/>
  <c r="M51" i="1"/>
  <c r="M54" i="1" s="1"/>
  <c r="Q51" i="1"/>
  <c r="Q54" i="1" s="1"/>
  <c r="U51" i="1"/>
  <c r="U54" i="1" s="1"/>
  <c r="D52" i="1"/>
  <c r="D55" i="1" s="1"/>
  <c r="H52" i="1"/>
  <c r="H55" i="1" s="1"/>
  <c r="L52" i="1"/>
  <c r="L55" i="1" s="1"/>
  <c r="X46" i="1"/>
  <c r="X47" i="1" s="1"/>
  <c r="Z46" i="1"/>
  <c r="Z47" i="1" s="1"/>
  <c r="T43" i="1"/>
  <c r="T44" i="1" s="1"/>
  <c r="L51" i="1"/>
  <c r="L54" i="1" s="1"/>
  <c r="G45" i="1"/>
  <c r="F46" i="1"/>
  <c r="F47" i="1" s="1"/>
  <c r="J46" i="1"/>
  <c r="J47" i="1" s="1"/>
  <c r="N46" i="1"/>
  <c r="N47" i="1" s="1"/>
  <c r="R46" i="1"/>
  <c r="R47" i="1" s="1"/>
  <c r="V46" i="1"/>
  <c r="V47" i="1" s="1"/>
  <c r="E50" i="1"/>
  <c r="E53" i="1" s="1"/>
  <c r="I50" i="1"/>
  <c r="I53" i="1" s="1"/>
  <c r="M50" i="1"/>
  <c r="M53" i="1" s="1"/>
  <c r="Q50" i="1"/>
  <c r="Q53" i="1" s="1"/>
  <c r="U50" i="1"/>
  <c r="U53" i="1" s="1"/>
  <c r="G52" i="1"/>
  <c r="G55" i="1" s="1"/>
  <c r="K52" i="1"/>
  <c r="K55" i="1" s="1"/>
  <c r="O52" i="1"/>
  <c r="O55" i="1" s="1"/>
  <c r="S52" i="1"/>
  <c r="S55" i="1" s="1"/>
  <c r="W52" i="1"/>
  <c r="W55" i="1" s="1"/>
  <c r="P52" i="1"/>
  <c r="P55" i="1" s="1"/>
  <c r="T52" i="1"/>
  <c r="T55" i="1" s="1"/>
  <c r="N43" i="1"/>
  <c r="N44" i="1" s="1"/>
  <c r="R43" i="1"/>
  <c r="R44" i="1" s="1"/>
  <c r="V43" i="1"/>
  <c r="V44" i="1" s="1"/>
  <c r="E45" i="1"/>
  <c r="P46" i="1"/>
  <c r="P47" i="1" s="1"/>
  <c r="L46" i="1"/>
  <c r="L47" i="1" s="1"/>
  <c r="T46" i="1"/>
  <c r="T47" i="1" s="1"/>
  <c r="H46" i="1"/>
  <c r="H47" i="1" s="1"/>
  <c r="I4" i="1"/>
  <c r="I30" i="1" s="1"/>
  <c r="H4" i="1"/>
  <c r="H30" i="1" s="1"/>
  <c r="C4" i="1"/>
  <c r="C30" i="1" s="1"/>
  <c r="D4" i="1"/>
  <c r="D30" i="1" s="1"/>
  <c r="E4" i="1"/>
  <c r="E30" i="1" s="1"/>
  <c r="F4" i="1"/>
  <c r="F30" i="1" s="1"/>
  <c r="F43" i="1" s="1"/>
  <c r="F44" i="1" s="1"/>
  <c r="G4" i="1"/>
  <c r="G30" i="1" s="1"/>
  <c r="G43" i="1" s="1"/>
  <c r="G44" i="1" s="1"/>
  <c r="E43" i="1" l="1"/>
  <c r="E44" i="1" s="1"/>
  <c r="H43" i="1"/>
  <c r="H44" i="1" s="1"/>
  <c r="I43" i="1"/>
  <c r="I44" i="1" s="1"/>
  <c r="D43" i="1"/>
  <c r="D44" i="1" s="1"/>
  <c r="J43" i="1"/>
  <c r="J44" i="1" s="1"/>
</calcChain>
</file>

<file path=xl/sharedStrings.xml><?xml version="1.0" encoding="utf-8"?>
<sst xmlns="http://schemas.openxmlformats.org/spreadsheetml/2006/main" count="77" uniqueCount="16">
  <si>
    <t>RM OF DUFFERIN - HISTORICAL SCHOOL MILL RATES</t>
  </si>
  <si>
    <t>General Municipal</t>
  </si>
  <si>
    <t>Provincial Levy (ESL) on Residential Property</t>
  </si>
  <si>
    <t>Provincial Levy (ESL) on Other Property</t>
  </si>
  <si>
    <t>INDIVIDUAL SCHOOL DIVISION RATES</t>
  </si>
  <si>
    <t>Prairie Rose School Division</t>
  </si>
  <si>
    <t>Prairie Spirit School Division</t>
  </si>
  <si>
    <t>Red River Valley School Division</t>
  </si>
  <si>
    <t>na</t>
  </si>
  <si>
    <t>RM OF DUFFERIN - HISTORICAL TOTAL PORTIONED ASSESSMENT</t>
  </si>
  <si>
    <t>INDIVIDUAL SCHOOL DIVISION Taxable Assessment</t>
  </si>
  <si>
    <t>RM OF DUFFERIN - HISTORICAL TOTAL TAXATION</t>
  </si>
  <si>
    <t>INDIVIDUAL SCHOOL DIVISION TAXATION</t>
  </si>
  <si>
    <t>RM OF DUFFERIN - HISTORICAL TOTAL TAXATION Difference Year over Year</t>
  </si>
  <si>
    <t>INDIVIDUAL SCHOOL DIVISION TAXATION Difference Year over Year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</si>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</sst>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64" fontId="0" fillId="2" borderId="0" xfId="1" applyNumberFormat="1" applyFont="1" applyFill="1"/>
    <xf numFmtId="164" fontId="0" fillId="0" borderId="0" xfId="1" applyNumberFormat="1" applyFont="1"/>
    <xf numFmtId="164" fontId="3" fillId="2" borderId="0" xfId="1" applyNumberFormat="1" applyFont="1" applyFill="1"/>
    <xf numFmtId="164" fontId="3" fillId="0" borderId="0" xfId="1" applyNumberFormat="1" applyFont="1"/>
    <xf numFmtId="165" fontId="3" fillId="0" borderId="0" xfId="1" applyNumberFormat="1" applyFont="1"/>
    <xf numFmtId="165" fontId="0" fillId="0" borderId="0" xfId="1" applyNumberFormat="1" applyFont="1"/>
    <xf numFmtId="164" fontId="0" fillId="4" borderId="0" xfId="1" applyNumberFormat="1" applyFont="1" applyFill="1"/>
    <xf numFmtId="165" fontId="0" fillId="4" borderId="0" xfId="1" applyNumberFormat="1" applyFont="1" applyFill="1"/>
    <xf numFmtId="165" fontId="3" fillId="4" borderId="0" xfId="1" applyNumberFormat="1" applyFont="1" applyFill="1"/>
    <xf numFmtId="0" fontId="0" fillId="0" borderId="0" xfId="0" applyAlignment="1">
      <alignment wrapText="1"/>
    </xf>
    <xf numFmtId="164" fontId="0" fillId="2" borderId="0" xfId="1" applyNumberFormat="1" applyFont="1" applyFill="1" applyAlignment="1">
      <alignment wrapText="1"/>
    </xf>
    <xf numFmtId="164" fontId="0" fillId="0" borderId="0" xfId="1" applyNumberFormat="1" applyFont="1" applyAlignment="1">
      <alignment wrapText="1"/>
    </xf>
    <xf numFmtId="164" fontId="0" fillId="4" borderId="0" xfId="1" applyNumberFormat="1" applyFont="1" applyFill="1" applyAlignment="1">
      <alignment wrapText="1"/>
    </xf>
    <xf numFmtId="164" fontId="0" fillId="6" borderId="0" xfId="1" applyNumberFormat="1" applyFont="1" applyFill="1"/>
    <xf numFmtId="164" fontId="0" fillId="6" borderId="0" xfId="1" applyNumberFormat="1" applyFont="1" applyFill="1" applyAlignment="1">
      <alignment wrapText="1"/>
    </xf>
    <xf numFmtId="43" fontId="0" fillId="6" borderId="0" xfId="1" applyFont="1" applyFill="1"/>
    <xf numFmtId="43" fontId="3" fillId="6" borderId="0" xfId="1" applyFont="1" applyFill="1"/>
    <xf numFmtId="164" fontId="0" fillId="8" borderId="0" xfId="1" applyNumberFormat="1" applyFont="1" applyFill="1"/>
    <xf numFmtId="164" fontId="0" fillId="8" borderId="0" xfId="1" applyNumberFormat="1" applyFont="1" applyFill="1" applyAlignment="1">
      <alignment wrapText="1"/>
    </xf>
    <xf numFmtId="43" fontId="0" fillId="8" borderId="0" xfId="1" applyFont="1" applyFill="1"/>
    <xf numFmtId="164" fontId="0" fillId="9" borderId="0" xfId="1" applyNumberFormat="1" applyFont="1" applyFill="1"/>
    <xf numFmtId="164" fontId="0" fillId="9" borderId="0" xfId="1" applyNumberFormat="1" applyFont="1" applyFill="1" applyAlignment="1">
      <alignment wrapText="1"/>
    </xf>
    <xf numFmtId="165" fontId="0" fillId="9" borderId="0" xfId="1" applyNumberFormat="1" applyFont="1" applyFill="1"/>
    <xf numFmtId="164" fontId="0" fillId="10" borderId="0" xfId="1" applyNumberFormat="1" applyFont="1" applyFill="1"/>
    <xf numFmtId="164" fontId="0" fillId="10" borderId="0" xfId="1" applyNumberFormat="1" applyFont="1" applyFill="1" applyAlignment="1">
      <alignment wrapText="1"/>
    </xf>
    <xf numFmtId="164" fontId="0" fillId="10" borderId="0" xfId="1" applyNumberFormat="1" applyFont="1" applyFill="1" applyAlignment="1">
      <alignment horizontal="right"/>
    </xf>
    <xf numFmtId="165" fontId="0" fillId="9" borderId="0" xfId="1" applyNumberFormat="1" applyFont="1" applyFill="1" applyAlignment="1">
      <alignment horizontal="right"/>
    </xf>
    <xf numFmtId="164" fontId="0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0" fontId="3" fillId="0" borderId="0" xfId="0" applyFont="1"/>
    <xf numFmtId="164" fontId="3" fillId="10" borderId="0" xfId="1" applyNumberFormat="1" applyFont="1" applyFill="1" applyAlignment="1">
      <alignment horizontal="right"/>
    </xf>
    <xf numFmtId="165" fontId="3" fillId="9" borderId="0" xfId="1" applyNumberFormat="1" applyFont="1" applyFill="1" applyAlignment="1">
      <alignment horizontal="right"/>
    </xf>
    <xf numFmtId="10" fontId="3" fillId="0" borderId="0" xfId="2" applyNumberFormat="1" applyFont="1" applyFill="1"/>
    <xf numFmtId="10" fontId="0" fillId="0" borderId="0" xfId="1" applyNumberFormat="1" applyFont="1" applyFill="1"/>
    <xf numFmtId="10" fontId="0" fillId="0" borderId="0" xfId="2" applyNumberFormat="1" applyFont="1" applyFill="1"/>
    <xf numFmtId="43" fontId="3" fillId="8" borderId="0" xfId="1" applyFont="1" applyFill="1"/>
    <xf numFmtId="164" fontId="3" fillId="10" borderId="0" xfId="1" applyNumberFormat="1" applyFont="1" applyFill="1"/>
    <xf numFmtId="165" fontId="3" fillId="9" borderId="0" xfId="1" applyNumberFormat="1" applyFont="1" applyFill="1"/>
    <xf numFmtId="164" fontId="5" fillId="10" borderId="0" xfId="1" applyNumberFormat="1" applyFont="1" applyFill="1"/>
    <xf numFmtId="43" fontId="5" fillId="8" borderId="0" xfId="1" applyFont="1" applyFill="1"/>
    <xf numFmtId="0" fontId="2" fillId="0" borderId="0" xfId="0" applyFont="1" applyAlignment="1">
      <alignment horizontal="center" wrapText="1"/>
    </xf>
    <xf numFmtId="164" fontId="0" fillId="3" borderId="0" xfId="1" applyNumberFormat="1" applyFont="1" applyFill="1" applyAlignment="1">
      <alignment horizontal="center" wrapText="1"/>
    </xf>
    <xf numFmtId="164" fontId="0" fillId="5" borderId="0" xfId="1" applyNumberFormat="1" applyFont="1" applyFill="1" applyAlignment="1">
      <alignment horizontal="center" wrapText="1"/>
    </xf>
    <xf numFmtId="164" fontId="3" fillId="3" borderId="0" xfId="1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0" fillId="7" borderId="0" xfId="1" applyNumberFormat="1" applyFont="1" applyFill="1" applyAlignment="1">
      <alignment horizontal="center" wrapText="1"/>
    </xf>
    <xf numFmtId="164" fontId="3" fillId="7" borderId="0" xfId="1" applyNumberFormat="1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CD12-DB15-40F5-89D4-A737FD7F64CA}">
  <sheetPr>
    <pageSetUpPr fitToPage="1"/>
  </sheetPr>
  <dimension ref="A1:Z55"/>
  <sheetViews>
    <sheetView tabSelected="1" view="pageBreakPreview" topLeftCell="B1" zoomScale="40" zoomScaleNormal="55" zoomScaleSheetLayoutView="40" workbookViewId="0">
      <pane xSplit="1" topLeftCell="C1" activePane="topRight" state="frozen"/>
      <selection activeCell="B1" sqref="B1"/>
      <selection pane="topRight" activeCell="C1" sqref="C1"/>
    </sheetView>
  </sheetViews>
  <sheetFormatPr defaultRowHeight="14.4" x14ac:dyDescent="0.3"/>
  <cols>
    <col min="1" max="1" width="4.5546875" hidden="1" customWidth="1"/>
    <col min="2" max="2" width="36.6640625" style="10" bestFit="1" customWidth="1"/>
    <col min="3" max="4" width="18" bestFit="1" customWidth="1"/>
    <col min="5" max="9" width="19" bestFit="1" customWidth="1"/>
    <col min="10" max="10" width="16.88671875" bestFit="1" customWidth="1"/>
    <col min="11" max="19" width="19" bestFit="1" customWidth="1"/>
    <col min="20" max="23" width="20.5546875" bestFit="1" customWidth="1"/>
    <col min="24" max="26" width="20.5546875" style="30" bestFit="1" customWidth="1"/>
  </cols>
  <sheetData>
    <row r="1" spans="1:26" x14ac:dyDescent="0.3"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 ht="30" customHeight="1" x14ac:dyDescent="0.3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5" t="s">
        <v>0</v>
      </c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x14ac:dyDescent="0.3"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 s="30">
        <v>2011</v>
      </c>
      <c r="N3" s="30">
        <v>2012</v>
      </c>
      <c r="O3" s="30">
        <v>2013</v>
      </c>
      <c r="P3" s="30">
        <v>2014</v>
      </c>
      <c r="Q3" s="30">
        <v>2015</v>
      </c>
      <c r="R3" s="30">
        <v>2016</v>
      </c>
      <c r="S3" s="30">
        <v>2017</v>
      </c>
      <c r="T3" s="30">
        <v>2018</v>
      </c>
      <c r="U3" s="30">
        <v>2019</v>
      </c>
      <c r="V3" s="30">
        <v>2020</v>
      </c>
      <c r="W3" s="30">
        <v>2021</v>
      </c>
      <c r="X3" s="30">
        <v>2022</v>
      </c>
      <c r="Y3" s="30">
        <v>2023</v>
      </c>
      <c r="Z3" s="30">
        <v>2024</v>
      </c>
    </row>
    <row r="4" spans="1:26" s="1" customFormat="1" x14ac:dyDescent="0.3">
      <c r="B4" s="11" t="s">
        <v>1</v>
      </c>
      <c r="C4" s="1">
        <f>0.87+0.34+0.65+2.56+0.17+18.32</f>
        <v>22.91</v>
      </c>
      <c r="D4" s="1">
        <f>0.729+2.531+0.0145+17.018</f>
        <v>20.2925</v>
      </c>
      <c r="E4" s="1">
        <f>0.689+0.547+1.026+0.068+18.741</f>
        <v>21.070999999999998</v>
      </c>
      <c r="F4" s="1">
        <f>0.685+0.558+0.68+0.068+20.026</f>
        <v>22.016999999999999</v>
      </c>
      <c r="G4" s="1">
        <f>0.674+0.914+0.401+1.337+0.067+19.301</f>
        <v>22.693999999999999</v>
      </c>
      <c r="H4" s="3">
        <f>16.097+0.67+0.536+0.213+1.064</f>
        <v>18.580000000000005</v>
      </c>
      <c r="I4" s="3">
        <f>1.57+0.052+0.419+0.528+16.867</f>
        <v>19.436</v>
      </c>
      <c r="J4" s="1">
        <v>21.169</v>
      </c>
      <c r="K4" s="1">
        <v>21.274000000000001</v>
      </c>
      <c r="L4" s="1">
        <v>18.321999999999999</v>
      </c>
      <c r="M4" s="3">
        <v>19.323</v>
      </c>
      <c r="N4" s="3">
        <v>17.422999999999998</v>
      </c>
      <c r="O4" s="3">
        <v>17.422999999999998</v>
      </c>
      <c r="P4" s="3">
        <v>14.71</v>
      </c>
      <c r="Q4" s="3">
        <v>15.193</v>
      </c>
      <c r="R4" s="3">
        <v>10.711</v>
      </c>
      <c r="S4" s="3">
        <v>11.358000000000001</v>
      </c>
      <c r="T4" s="3">
        <v>9.9789999999999992</v>
      </c>
      <c r="U4" s="3">
        <v>10.065</v>
      </c>
      <c r="V4" s="3">
        <v>9.6289999999999996</v>
      </c>
      <c r="W4" s="3">
        <v>9.58</v>
      </c>
      <c r="X4" s="3">
        <v>9.7420000000000009</v>
      </c>
      <c r="Y4" s="3">
        <v>9.4499999999999993</v>
      </c>
      <c r="Z4" s="3">
        <v>9.68</v>
      </c>
    </row>
    <row r="5" spans="1:26" s="2" customFormat="1" x14ac:dyDescent="0.3">
      <c r="B5" s="12"/>
      <c r="X5" s="4"/>
      <c r="Y5" s="4"/>
      <c r="Z5" s="4"/>
    </row>
    <row r="6" spans="1:26" s="24" customFormat="1" ht="28.8" x14ac:dyDescent="0.3">
      <c r="B6" s="25" t="s">
        <v>2</v>
      </c>
      <c r="C6" s="24">
        <v>7.92</v>
      </c>
      <c r="D6" s="24">
        <v>6.64</v>
      </c>
      <c r="E6" s="24">
        <v>5.28</v>
      </c>
      <c r="F6" s="24">
        <v>4.5599999999999996</v>
      </c>
      <c r="G6" s="24">
        <v>2.42</v>
      </c>
      <c r="H6" s="26" t="s">
        <v>8</v>
      </c>
      <c r="I6" s="26" t="s">
        <v>8</v>
      </c>
      <c r="J6" s="26" t="s">
        <v>8</v>
      </c>
      <c r="K6" s="26" t="s">
        <v>8</v>
      </c>
      <c r="L6" s="26" t="s">
        <v>8</v>
      </c>
      <c r="M6" s="31" t="s">
        <v>8</v>
      </c>
      <c r="N6" s="31" t="s">
        <v>8</v>
      </c>
      <c r="O6" s="31" t="s">
        <v>8</v>
      </c>
      <c r="P6" s="31" t="s">
        <v>8</v>
      </c>
      <c r="Q6" s="31" t="s">
        <v>8</v>
      </c>
      <c r="R6" s="31" t="s">
        <v>8</v>
      </c>
      <c r="S6" s="31" t="s">
        <v>8</v>
      </c>
      <c r="T6" s="31" t="s">
        <v>8</v>
      </c>
      <c r="U6" s="31" t="s">
        <v>8</v>
      </c>
      <c r="V6" s="31" t="s">
        <v>8</v>
      </c>
      <c r="W6" s="31" t="s">
        <v>8</v>
      </c>
      <c r="X6" s="31" t="s">
        <v>8</v>
      </c>
      <c r="Y6" s="31" t="s">
        <v>8</v>
      </c>
      <c r="Z6" s="31" t="s">
        <v>8</v>
      </c>
    </row>
    <row r="7" spans="1:26" s="24" customFormat="1" x14ac:dyDescent="0.3">
      <c r="B7" s="25" t="s">
        <v>3</v>
      </c>
      <c r="C7" s="24">
        <v>18.079999999999998</v>
      </c>
      <c r="D7" s="24">
        <v>16.5</v>
      </c>
      <c r="E7" s="24">
        <v>16.5</v>
      </c>
      <c r="F7" s="24">
        <v>16.5</v>
      </c>
      <c r="G7" s="24">
        <v>16.5</v>
      </c>
      <c r="H7" s="24">
        <v>16.079999999999998</v>
      </c>
      <c r="I7" s="24">
        <v>16.079999999999998</v>
      </c>
      <c r="J7" s="24">
        <v>16.079999999999998</v>
      </c>
      <c r="K7" s="24">
        <v>16.079999999999998</v>
      </c>
      <c r="L7" s="24">
        <v>13.242000000000001</v>
      </c>
      <c r="M7" s="37">
        <v>12.33</v>
      </c>
      <c r="N7" s="37">
        <v>11.36</v>
      </c>
      <c r="O7" s="37">
        <v>11.83</v>
      </c>
      <c r="P7" s="37">
        <v>11.39</v>
      </c>
      <c r="Q7" s="37">
        <v>11.61</v>
      </c>
      <c r="R7" s="37">
        <v>10.5</v>
      </c>
      <c r="S7" s="37">
        <v>10.5</v>
      </c>
      <c r="T7" s="37">
        <v>9.77</v>
      </c>
      <c r="U7" s="37">
        <v>9.77</v>
      </c>
      <c r="V7" s="37">
        <v>8.8279999999999994</v>
      </c>
      <c r="W7" s="37">
        <v>8.8089999999999993</v>
      </c>
      <c r="X7" s="37">
        <v>8.7129999999999992</v>
      </c>
      <c r="Y7" s="37">
        <v>8.14</v>
      </c>
      <c r="Z7" s="39">
        <v>8.14</v>
      </c>
    </row>
    <row r="8" spans="1:26" s="2" customFormat="1" x14ac:dyDescent="0.3">
      <c r="B8" s="1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2" customFormat="1" ht="15" customHeight="1" x14ac:dyDescent="0.3">
      <c r="B9" s="42" t="s">
        <v>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4" t="s">
        <v>4</v>
      </c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s="2" customFormat="1" x14ac:dyDescent="0.3">
      <c r="B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2" customFormat="1" x14ac:dyDescent="0.3">
      <c r="A11" s="6">
        <v>25</v>
      </c>
      <c r="B11" s="12" t="s">
        <v>5</v>
      </c>
      <c r="C11" s="2">
        <v>17.989999999999998</v>
      </c>
      <c r="D11" s="2">
        <v>16.989999999999998</v>
      </c>
      <c r="E11" s="2">
        <v>17.425000000000001</v>
      </c>
      <c r="F11" s="2">
        <v>19.062999999999999</v>
      </c>
      <c r="G11" s="2">
        <v>19.858000000000001</v>
      </c>
      <c r="H11" s="2">
        <v>19.111999999999998</v>
      </c>
      <c r="I11" s="2">
        <v>19.114000000000001</v>
      </c>
      <c r="J11" s="2">
        <v>19.241</v>
      </c>
      <c r="K11" s="4">
        <v>19.117000000000001</v>
      </c>
      <c r="L11" s="4">
        <v>14.798999999999999</v>
      </c>
      <c r="M11" s="4">
        <v>14.803000000000001</v>
      </c>
      <c r="N11" s="4">
        <v>13.707000000000001</v>
      </c>
      <c r="O11" s="4">
        <v>14.476000000000001</v>
      </c>
      <c r="P11" s="4">
        <v>12.939</v>
      </c>
      <c r="Q11" s="4">
        <v>13.997999999999999</v>
      </c>
      <c r="R11" s="4">
        <v>11.564</v>
      </c>
      <c r="S11" s="4">
        <v>12.375</v>
      </c>
      <c r="T11" s="4">
        <v>11.148999999999999</v>
      </c>
      <c r="U11" s="4">
        <v>11.298</v>
      </c>
      <c r="V11" s="4">
        <v>10.616</v>
      </c>
      <c r="W11" s="4">
        <v>10.542999999999999</v>
      </c>
      <c r="X11" s="4">
        <v>10.398</v>
      </c>
      <c r="Y11" s="4">
        <v>9.516</v>
      </c>
      <c r="Z11" s="4">
        <v>10.002000000000001</v>
      </c>
    </row>
    <row r="12" spans="1:26" s="2" customFormat="1" x14ac:dyDescent="0.3">
      <c r="A12" s="6">
        <v>28</v>
      </c>
      <c r="B12" s="12" t="s">
        <v>6</v>
      </c>
      <c r="C12" s="2">
        <v>20.64</v>
      </c>
      <c r="D12" s="2">
        <v>20.634</v>
      </c>
      <c r="E12" s="2">
        <v>21.898</v>
      </c>
      <c r="F12" s="2">
        <v>23.248999999999999</v>
      </c>
      <c r="G12" s="2">
        <v>24.689</v>
      </c>
      <c r="H12" s="2">
        <v>21.327999999999999</v>
      </c>
      <c r="I12" s="2">
        <v>21.465</v>
      </c>
      <c r="J12" s="2">
        <v>21.503</v>
      </c>
      <c r="K12" s="4">
        <v>21.443000000000001</v>
      </c>
      <c r="L12" s="4">
        <v>17.126000000000001</v>
      </c>
      <c r="M12" s="4">
        <v>17.140999999999998</v>
      </c>
      <c r="N12" s="4">
        <v>15.223000000000001</v>
      </c>
      <c r="O12" s="4">
        <v>15.888</v>
      </c>
      <c r="P12" s="4">
        <v>14.127000000000001</v>
      </c>
      <c r="Q12" s="4">
        <v>14.478</v>
      </c>
      <c r="R12" s="4">
        <v>10.57</v>
      </c>
      <c r="S12" s="4">
        <v>10.835000000000001</v>
      </c>
      <c r="T12" s="4">
        <v>9.6029999999999998</v>
      </c>
      <c r="U12" s="4">
        <v>9.7620000000000005</v>
      </c>
      <c r="V12" s="4">
        <v>9.2390000000000008</v>
      </c>
      <c r="W12" s="4">
        <v>9.15</v>
      </c>
      <c r="X12" s="4">
        <v>9.093</v>
      </c>
      <c r="Y12" s="4">
        <v>8.0389999999999997</v>
      </c>
      <c r="Z12" s="4">
        <v>8.4809999999999999</v>
      </c>
    </row>
    <row r="13" spans="1:26" s="2" customFormat="1" x14ac:dyDescent="0.3">
      <c r="A13" s="6">
        <v>19</v>
      </c>
      <c r="B13" s="12" t="s">
        <v>7</v>
      </c>
      <c r="C13" s="2">
        <v>16.3</v>
      </c>
      <c r="D13" s="2">
        <v>19.844999999999999</v>
      </c>
      <c r="E13" s="2">
        <v>21.544</v>
      </c>
      <c r="F13" s="2">
        <v>22.844999999999999</v>
      </c>
      <c r="G13" s="2">
        <v>23.303000000000001</v>
      </c>
      <c r="H13" s="2">
        <v>20.710999999999999</v>
      </c>
      <c r="I13" s="2">
        <v>21.673999999999999</v>
      </c>
      <c r="J13" s="2">
        <v>21.698</v>
      </c>
      <c r="K13" s="4">
        <v>23.693000000000001</v>
      </c>
      <c r="L13" s="4">
        <v>18.47</v>
      </c>
      <c r="M13" s="4">
        <v>18.422999999999998</v>
      </c>
      <c r="N13" s="4">
        <v>16.251999999999999</v>
      </c>
      <c r="O13" s="4">
        <v>16.8</v>
      </c>
      <c r="P13" s="4">
        <v>15.359</v>
      </c>
      <c r="Q13" s="4">
        <v>15.8</v>
      </c>
      <c r="R13" s="4">
        <v>12.965999999999999</v>
      </c>
      <c r="S13" s="4">
        <v>14.065</v>
      </c>
      <c r="T13" s="4">
        <v>13.845000000000001</v>
      </c>
      <c r="U13" s="4">
        <v>13.571999999999999</v>
      </c>
      <c r="V13" s="4">
        <v>12.565</v>
      </c>
      <c r="W13" s="4">
        <v>12.33</v>
      </c>
      <c r="X13" s="4">
        <v>12.147</v>
      </c>
      <c r="Y13" s="4">
        <v>11.851000000000001</v>
      </c>
      <c r="Z13" s="4">
        <v>12.009</v>
      </c>
    </row>
    <row r="14" spans="1:26" s="2" customFormat="1" x14ac:dyDescent="0.3">
      <c r="B14" s="1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0" customHeight="1" x14ac:dyDescent="0.3">
      <c r="B15" s="41" t="s">
        <v>9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 t="s">
        <v>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6" x14ac:dyDescent="0.3">
      <c r="C16">
        <v>2001</v>
      </c>
      <c r="D16">
        <v>2002</v>
      </c>
      <c r="E16">
        <v>2003</v>
      </c>
      <c r="F16">
        <v>2004</v>
      </c>
      <c r="G16">
        <v>2005</v>
      </c>
      <c r="H16">
        <v>2006</v>
      </c>
      <c r="I16">
        <v>2007</v>
      </c>
      <c r="J16">
        <v>2008</v>
      </c>
      <c r="K16">
        <v>2009</v>
      </c>
      <c r="L16">
        <v>2010</v>
      </c>
      <c r="M16">
        <v>2011</v>
      </c>
      <c r="N16">
        <v>2012</v>
      </c>
      <c r="O16">
        <v>2013</v>
      </c>
      <c r="P16">
        <v>2014</v>
      </c>
      <c r="Q16">
        <v>2015</v>
      </c>
      <c r="R16">
        <v>2016</v>
      </c>
      <c r="S16">
        <v>2017</v>
      </c>
      <c r="T16">
        <v>2018</v>
      </c>
      <c r="U16">
        <v>2019</v>
      </c>
      <c r="V16">
        <v>2020</v>
      </c>
      <c r="W16">
        <v>2021</v>
      </c>
      <c r="X16" s="30">
        <v>2022</v>
      </c>
      <c r="Y16" s="30">
        <v>2023</v>
      </c>
      <c r="Z16" s="30">
        <v>2024</v>
      </c>
    </row>
    <row r="17" spans="1:26" s="7" customFormat="1" x14ac:dyDescent="0.3">
      <c r="B17" s="13" t="s">
        <v>1</v>
      </c>
      <c r="C17" s="8">
        <v>58571910</v>
      </c>
      <c r="D17" s="8">
        <v>69141920</v>
      </c>
      <c r="E17" s="8">
        <v>73119190</v>
      </c>
      <c r="F17" s="8">
        <v>73558530</v>
      </c>
      <c r="G17" s="8">
        <v>74778720</v>
      </c>
      <c r="H17" s="9">
        <v>93994510</v>
      </c>
      <c r="I17" s="9">
        <v>95533540</v>
      </c>
      <c r="J17" s="8">
        <v>9626330</v>
      </c>
      <c r="K17" s="8">
        <v>96774630</v>
      </c>
      <c r="L17" s="8">
        <v>119744160</v>
      </c>
      <c r="M17" s="8">
        <v>123878740</v>
      </c>
      <c r="N17" s="8">
        <v>144998010</v>
      </c>
      <c r="O17" s="8">
        <v>148049990</v>
      </c>
      <c r="P17" s="8">
        <v>182511470</v>
      </c>
      <c r="Q17" s="8">
        <v>185929910</v>
      </c>
      <c r="R17" s="8">
        <v>263727830</v>
      </c>
      <c r="S17" s="8">
        <v>269015710</v>
      </c>
      <c r="T17" s="8">
        <v>316892060</v>
      </c>
      <c r="U17" s="8">
        <v>319903650</v>
      </c>
      <c r="V17" s="8">
        <v>356194040</v>
      </c>
      <c r="W17" s="8">
        <v>358233450</v>
      </c>
      <c r="X17" s="9">
        <v>361323250</v>
      </c>
      <c r="Y17" s="9">
        <v>397577190</v>
      </c>
      <c r="Z17" s="9">
        <v>400157190</v>
      </c>
    </row>
    <row r="18" spans="1:26" s="2" customFormat="1" x14ac:dyDescent="0.3">
      <c r="B18" s="1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5"/>
      <c r="Y18" s="5"/>
      <c r="Z18" s="5"/>
    </row>
    <row r="19" spans="1:26" s="21" customFormat="1" ht="28.8" x14ac:dyDescent="0.3">
      <c r="B19" s="22" t="s">
        <v>2</v>
      </c>
      <c r="C19" s="23">
        <v>17366420</v>
      </c>
      <c r="D19" s="23">
        <v>20682310</v>
      </c>
      <c r="E19" s="23">
        <v>20726380</v>
      </c>
      <c r="F19" s="23">
        <v>21159730</v>
      </c>
      <c r="G19" s="23">
        <v>21977100</v>
      </c>
      <c r="H19" s="23">
        <v>26251460</v>
      </c>
      <c r="I19" s="23">
        <v>26911830</v>
      </c>
      <c r="J19" s="23">
        <v>27395510</v>
      </c>
      <c r="K19" s="23">
        <v>27966820</v>
      </c>
      <c r="L19" s="23">
        <v>38979680</v>
      </c>
      <c r="M19" s="23">
        <v>39613870</v>
      </c>
      <c r="N19" s="23">
        <v>45051650</v>
      </c>
      <c r="O19" s="23">
        <v>46776880</v>
      </c>
      <c r="P19" s="23">
        <v>53510060</v>
      </c>
      <c r="Q19" s="23">
        <v>55966960</v>
      </c>
      <c r="R19" s="23">
        <v>55966960</v>
      </c>
      <c r="S19" s="27" t="s">
        <v>8</v>
      </c>
      <c r="T19" s="27" t="s">
        <v>8</v>
      </c>
      <c r="U19" s="27" t="s">
        <v>8</v>
      </c>
      <c r="V19" s="27" t="s">
        <v>8</v>
      </c>
      <c r="W19" s="27" t="s">
        <v>8</v>
      </c>
      <c r="X19" s="32" t="s">
        <v>8</v>
      </c>
      <c r="Y19" s="32" t="s">
        <v>8</v>
      </c>
      <c r="Z19" s="32" t="s">
        <v>8</v>
      </c>
    </row>
    <row r="20" spans="1:26" s="21" customFormat="1" x14ac:dyDescent="0.3">
      <c r="B20" s="22" t="s">
        <v>3</v>
      </c>
      <c r="C20" s="23">
        <v>4823290</v>
      </c>
      <c r="D20" s="23">
        <v>5620970</v>
      </c>
      <c r="E20" s="23">
        <v>9588370</v>
      </c>
      <c r="F20" s="23">
        <v>9536980</v>
      </c>
      <c r="G20" s="23">
        <v>9974050</v>
      </c>
      <c r="H20" s="23">
        <v>11947480</v>
      </c>
      <c r="I20" s="23">
        <v>12387000</v>
      </c>
      <c r="J20" s="23">
        <v>12620560</v>
      </c>
      <c r="K20" s="23">
        <v>12518180</v>
      </c>
      <c r="L20" s="23">
        <v>15201280</v>
      </c>
      <c r="M20" s="23">
        <v>18913790</v>
      </c>
      <c r="N20" s="23">
        <v>19527270</v>
      </c>
      <c r="O20" s="23">
        <v>20387790</v>
      </c>
      <c r="P20" s="23">
        <v>22549040</v>
      </c>
      <c r="Q20" s="23">
        <v>23153430</v>
      </c>
      <c r="R20" s="23">
        <v>26206160</v>
      </c>
      <c r="S20" s="23">
        <v>28623100</v>
      </c>
      <c r="T20" s="23">
        <v>30571210</v>
      </c>
      <c r="U20" s="23">
        <v>30411610</v>
      </c>
      <c r="V20" s="23">
        <v>32827610</v>
      </c>
      <c r="W20" s="23">
        <v>32866410</v>
      </c>
      <c r="X20" s="38">
        <v>33345980</v>
      </c>
      <c r="Y20" s="38">
        <v>36440780</v>
      </c>
      <c r="Z20" s="38">
        <v>36725820</v>
      </c>
    </row>
    <row r="21" spans="1:26" s="2" customFormat="1" x14ac:dyDescent="0.3"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5"/>
      <c r="Y21" s="5"/>
      <c r="Z21" s="5"/>
    </row>
    <row r="22" spans="1:26" s="2" customFormat="1" ht="30" customHeight="1" x14ac:dyDescent="0.3">
      <c r="B22" s="43" t="s">
        <v>10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 t="s">
        <v>10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s="2" customFormat="1" x14ac:dyDescent="0.3">
      <c r="B23" s="1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5"/>
      <c r="Y23" s="5"/>
      <c r="Z23" s="5"/>
    </row>
    <row r="24" spans="1:26" s="2" customFormat="1" x14ac:dyDescent="0.3">
      <c r="A24" s="6">
        <v>25</v>
      </c>
      <c r="B24" s="12" t="s">
        <v>5</v>
      </c>
      <c r="C24" s="6">
        <v>56604800</v>
      </c>
      <c r="D24" s="6">
        <v>66650110</v>
      </c>
      <c r="E24" s="6">
        <v>70591560</v>
      </c>
      <c r="F24" s="6">
        <v>70966560</v>
      </c>
      <c r="G24" s="6">
        <v>72185380</v>
      </c>
      <c r="H24" s="6">
        <v>90604180</v>
      </c>
      <c r="I24" s="6">
        <v>92136960</v>
      </c>
      <c r="J24" s="6">
        <v>92177850</v>
      </c>
      <c r="K24" s="5">
        <v>93289330</v>
      </c>
      <c r="L24" s="5">
        <v>115260940</v>
      </c>
      <c r="M24" s="5">
        <v>119354150</v>
      </c>
      <c r="N24" s="5">
        <v>139892270</v>
      </c>
      <c r="O24" s="5">
        <v>142725550</v>
      </c>
      <c r="P24" s="5">
        <v>175811070</v>
      </c>
      <c r="Q24" s="5">
        <v>179191300</v>
      </c>
      <c r="R24" s="5">
        <v>259283960</v>
      </c>
      <c r="S24" s="5">
        <v>259283960</v>
      </c>
      <c r="T24" s="5">
        <v>305698580</v>
      </c>
      <c r="U24" s="5">
        <v>308412420</v>
      </c>
      <c r="V24" s="5">
        <v>343496000</v>
      </c>
      <c r="W24" s="5">
        <v>345400860</v>
      </c>
      <c r="X24" s="5">
        <v>348357200</v>
      </c>
      <c r="Y24" s="5">
        <v>382534340</v>
      </c>
      <c r="Z24" s="5">
        <v>384563050</v>
      </c>
    </row>
    <row r="25" spans="1:26" s="2" customFormat="1" x14ac:dyDescent="0.3">
      <c r="A25" s="6">
        <v>28</v>
      </c>
      <c r="B25" s="12" t="s">
        <v>6</v>
      </c>
      <c r="C25" s="6">
        <v>1617110</v>
      </c>
      <c r="D25" s="6">
        <v>2045650</v>
      </c>
      <c r="E25" s="6">
        <v>2081470</v>
      </c>
      <c r="F25" s="6">
        <v>2077620</v>
      </c>
      <c r="G25" s="6">
        <v>2078990</v>
      </c>
      <c r="H25" s="6">
        <v>2727860</v>
      </c>
      <c r="I25" s="6">
        <v>2734110</v>
      </c>
      <c r="J25" s="6">
        <v>2808730</v>
      </c>
      <c r="K25" s="5">
        <v>2822830</v>
      </c>
      <c r="L25" s="5">
        <v>3779730</v>
      </c>
      <c r="M25" s="5">
        <v>3821100</v>
      </c>
      <c r="N25" s="5">
        <v>4278810</v>
      </c>
      <c r="O25" s="5">
        <v>4497510</v>
      </c>
      <c r="P25" s="5">
        <v>5563600</v>
      </c>
      <c r="Q25" s="5">
        <v>5600050</v>
      </c>
      <c r="R25" s="5">
        <v>7838570</v>
      </c>
      <c r="S25" s="5">
        <v>7838570</v>
      </c>
      <c r="T25" s="5">
        <v>9108270</v>
      </c>
      <c r="U25" s="5">
        <v>9386140</v>
      </c>
      <c r="V25" s="5">
        <v>10341410</v>
      </c>
      <c r="W25" s="5">
        <v>10475960</v>
      </c>
      <c r="X25" s="5">
        <v>10609420</v>
      </c>
      <c r="Y25" s="5">
        <v>12522570</v>
      </c>
      <c r="Z25" s="5">
        <v>13072220</v>
      </c>
    </row>
    <row r="26" spans="1:26" s="2" customFormat="1" x14ac:dyDescent="0.3">
      <c r="A26" s="6">
        <v>19</v>
      </c>
      <c r="B26" s="12" t="s">
        <v>7</v>
      </c>
      <c r="C26" s="6">
        <v>350000</v>
      </c>
      <c r="D26" s="6">
        <v>446160</v>
      </c>
      <c r="E26" s="6">
        <v>446160</v>
      </c>
      <c r="F26" s="6">
        <v>446160</v>
      </c>
      <c r="G26" s="6">
        <v>446160</v>
      </c>
      <c r="H26" s="6">
        <v>579920</v>
      </c>
      <c r="I26" s="6">
        <v>579920</v>
      </c>
      <c r="J26" s="6">
        <v>579920</v>
      </c>
      <c r="K26" s="5">
        <v>579920</v>
      </c>
      <c r="L26" s="5">
        <v>592730</v>
      </c>
      <c r="M26" s="5">
        <v>592730</v>
      </c>
      <c r="N26" s="5">
        <v>718250</v>
      </c>
      <c r="O26" s="5">
        <v>718250</v>
      </c>
      <c r="P26" s="5">
        <v>1023110</v>
      </c>
      <c r="Q26" s="5">
        <v>1023110</v>
      </c>
      <c r="R26" s="5">
        <v>1790230</v>
      </c>
      <c r="S26" s="5">
        <v>1790230</v>
      </c>
      <c r="T26" s="5">
        <v>1985190</v>
      </c>
      <c r="U26" s="5">
        <v>2005070</v>
      </c>
      <c r="V26" s="5">
        <v>2248830</v>
      </c>
      <c r="W26" s="5">
        <v>2248830</v>
      </c>
      <c r="X26" s="5">
        <v>2248830</v>
      </c>
      <c r="Y26" s="5">
        <v>2404060</v>
      </c>
      <c r="Z26" s="5">
        <v>2404060</v>
      </c>
    </row>
    <row r="27" spans="1:26" x14ac:dyDescent="0.3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5"/>
      <c r="Y27" s="5"/>
      <c r="Z27" s="5"/>
    </row>
    <row r="28" spans="1:26" ht="30" customHeight="1" x14ac:dyDescent="0.3">
      <c r="B28" s="41" t="s">
        <v>11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 t="s">
        <v>11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x14ac:dyDescent="0.3">
      <c r="C29">
        <v>2001</v>
      </c>
      <c r="D29">
        <v>2002</v>
      </c>
      <c r="E29">
        <v>2003</v>
      </c>
      <c r="F29">
        <v>2004</v>
      </c>
      <c r="G29">
        <v>2005</v>
      </c>
      <c r="H29">
        <v>2006</v>
      </c>
      <c r="I29">
        <v>2007</v>
      </c>
      <c r="J29">
        <v>2008</v>
      </c>
      <c r="K29">
        <v>2009</v>
      </c>
      <c r="L29">
        <v>2010</v>
      </c>
      <c r="M29" s="30">
        <v>2011</v>
      </c>
      <c r="N29" s="30">
        <v>2012</v>
      </c>
      <c r="O29" s="30">
        <v>2013</v>
      </c>
      <c r="P29" s="30">
        <v>2014</v>
      </c>
      <c r="Q29" s="30">
        <v>2015</v>
      </c>
      <c r="R29" s="30">
        <v>2016</v>
      </c>
      <c r="S29" s="30">
        <v>2017</v>
      </c>
      <c r="T29" s="30">
        <v>2018</v>
      </c>
      <c r="U29" s="30">
        <v>2019</v>
      </c>
      <c r="V29" s="30">
        <v>2020</v>
      </c>
      <c r="W29" s="30">
        <v>2021</v>
      </c>
      <c r="X29" s="30">
        <v>2022</v>
      </c>
      <c r="Y29" s="30">
        <v>2023</v>
      </c>
      <c r="Z29" s="30">
        <v>2024</v>
      </c>
    </row>
    <row r="30" spans="1:26" s="14" customFormat="1" x14ac:dyDescent="0.3">
      <c r="B30" s="15" t="s">
        <v>1</v>
      </c>
      <c r="C30" s="16">
        <f>C17*C4/1000</f>
        <v>1341882.4580999999</v>
      </c>
      <c r="D30" s="16">
        <f t="shared" ref="D30:V30" si="0">D17*D4/1000</f>
        <v>1403062.4116000002</v>
      </c>
      <c r="E30" s="16">
        <f t="shared" si="0"/>
        <v>1540694.4524899998</v>
      </c>
      <c r="F30" s="16">
        <f t="shared" si="0"/>
        <v>1619538.1550100001</v>
      </c>
      <c r="G30" s="16">
        <f t="shared" si="0"/>
        <v>1697028.2716799998</v>
      </c>
      <c r="H30" s="17">
        <f t="shared" si="0"/>
        <v>1746417.9958000004</v>
      </c>
      <c r="I30" s="17">
        <f t="shared" si="0"/>
        <v>1856789.88344</v>
      </c>
      <c r="J30" s="16">
        <f t="shared" si="0"/>
        <v>203779.77977000002</v>
      </c>
      <c r="K30" s="16">
        <f t="shared" si="0"/>
        <v>2058783.4786200002</v>
      </c>
      <c r="L30" s="16">
        <f t="shared" si="0"/>
        <v>2193952.4995200001</v>
      </c>
      <c r="M30" s="17">
        <f t="shared" si="0"/>
        <v>2393708.8930199998</v>
      </c>
      <c r="N30" s="17">
        <f t="shared" si="0"/>
        <v>2526300.3282299996</v>
      </c>
      <c r="O30" s="17">
        <f t="shared" si="0"/>
        <v>2579474.9757699999</v>
      </c>
      <c r="P30" s="17">
        <f t="shared" si="0"/>
        <v>2684743.7237000004</v>
      </c>
      <c r="Q30" s="17">
        <f t="shared" si="0"/>
        <v>2824833.1226300001</v>
      </c>
      <c r="R30" s="17">
        <f t="shared" si="0"/>
        <v>2824788.7871300001</v>
      </c>
      <c r="S30" s="17">
        <f t="shared" si="0"/>
        <v>3055480.4341800003</v>
      </c>
      <c r="T30" s="17">
        <f t="shared" si="0"/>
        <v>3162265.86674</v>
      </c>
      <c r="U30" s="17">
        <f t="shared" si="0"/>
        <v>3219830.2372499998</v>
      </c>
      <c r="V30" s="17">
        <f t="shared" si="0"/>
        <v>3429792.4111599997</v>
      </c>
      <c r="W30" s="17">
        <f>W17*W4/1000</f>
        <v>3431876.4509999999</v>
      </c>
      <c r="X30" s="17">
        <f>X17*X4/1000</f>
        <v>3520011.1015000003</v>
      </c>
      <c r="Y30" s="17">
        <f>Y17*Y4/1000</f>
        <v>3757104.4454999994</v>
      </c>
      <c r="Z30" s="17">
        <f>Z17*Z4/1000</f>
        <v>3873521.5991999996</v>
      </c>
    </row>
    <row r="31" spans="1:26" s="2" customFormat="1" x14ac:dyDescent="0.3">
      <c r="B31" s="12"/>
      <c r="C31" s="6"/>
      <c r="D31" s="6"/>
      <c r="E31" s="6"/>
      <c r="F31" s="6"/>
      <c r="G31" s="6"/>
      <c r="H31" s="6"/>
      <c r="I31" s="6"/>
      <c r="J31" s="6"/>
      <c r="K31" s="6"/>
      <c r="L31" s="6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18" customFormat="1" ht="28.8" x14ac:dyDescent="0.3">
      <c r="B32" s="19" t="s">
        <v>2</v>
      </c>
      <c r="C32" s="20">
        <f t="shared" ref="C32:G32" si="1">C19*C6/1000</f>
        <v>137542.04639999999</v>
      </c>
      <c r="D32" s="20">
        <f t="shared" si="1"/>
        <v>137330.53840000002</v>
      </c>
      <c r="E32" s="20">
        <f t="shared" si="1"/>
        <v>109435.28640000001</v>
      </c>
      <c r="F32" s="20">
        <f t="shared" si="1"/>
        <v>96488.368799999997</v>
      </c>
      <c r="G32" s="20">
        <f t="shared" si="1"/>
        <v>53184.582000000002</v>
      </c>
      <c r="H32" s="20"/>
      <c r="I32" s="20"/>
      <c r="J32" s="20"/>
      <c r="K32" s="20"/>
      <c r="L32" s="20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s="18" customFormat="1" x14ac:dyDescent="0.3">
      <c r="B33" s="19" t="s">
        <v>3</v>
      </c>
      <c r="C33" s="20">
        <f t="shared" ref="C33:W33" si="2">C20*C7/1000</f>
        <v>87205.083199999994</v>
      </c>
      <c r="D33" s="20">
        <f t="shared" si="2"/>
        <v>92746.005000000005</v>
      </c>
      <c r="E33" s="20">
        <f t="shared" si="2"/>
        <v>158208.10500000001</v>
      </c>
      <c r="F33" s="20">
        <f t="shared" si="2"/>
        <v>157360.17000000001</v>
      </c>
      <c r="G33" s="20">
        <f t="shared" si="2"/>
        <v>164571.82500000001</v>
      </c>
      <c r="H33" s="20">
        <f t="shared" si="2"/>
        <v>192115.47839999996</v>
      </c>
      <c r="I33" s="20">
        <f t="shared" si="2"/>
        <v>199182.95999999996</v>
      </c>
      <c r="J33" s="20">
        <f t="shared" si="2"/>
        <v>202938.60479999997</v>
      </c>
      <c r="K33" s="20">
        <f t="shared" si="2"/>
        <v>201292.33439999996</v>
      </c>
      <c r="L33" s="20">
        <f t="shared" si="2"/>
        <v>201295.34976000001</v>
      </c>
      <c r="M33" s="36">
        <f t="shared" si="2"/>
        <v>233207.03069999997</v>
      </c>
      <c r="N33" s="36">
        <f t="shared" si="2"/>
        <v>221829.78719999999</v>
      </c>
      <c r="O33" s="36">
        <f t="shared" si="2"/>
        <v>241187.5557</v>
      </c>
      <c r="P33" s="36">
        <f t="shared" si="2"/>
        <v>256833.56560000003</v>
      </c>
      <c r="Q33" s="36">
        <f t="shared" si="2"/>
        <v>268811.3223</v>
      </c>
      <c r="R33" s="36">
        <f t="shared" si="2"/>
        <v>275164.68</v>
      </c>
      <c r="S33" s="36">
        <f t="shared" si="2"/>
        <v>300542.55</v>
      </c>
      <c r="T33" s="36">
        <f t="shared" si="2"/>
        <v>298680.72169999999</v>
      </c>
      <c r="U33" s="36">
        <f t="shared" si="2"/>
        <v>297121.42969999998</v>
      </c>
      <c r="V33" s="36">
        <f t="shared" si="2"/>
        <v>289802.14107999997</v>
      </c>
      <c r="W33" s="36">
        <f t="shared" si="2"/>
        <v>289520.20568999997</v>
      </c>
      <c r="X33" s="36">
        <f t="shared" ref="X33:Z33" si="3">X20*X7/1000</f>
        <v>290543.52373999998</v>
      </c>
      <c r="Y33" s="36">
        <f t="shared" si="3"/>
        <v>296627.94920000003</v>
      </c>
      <c r="Z33" s="36">
        <f t="shared" si="3"/>
        <v>298948.17480000004</v>
      </c>
    </row>
    <row r="34" spans="1:26" s="2" customFormat="1" x14ac:dyDescent="0.3">
      <c r="B34" s="12"/>
      <c r="C34" s="6"/>
      <c r="D34" s="6"/>
      <c r="E34" s="6"/>
      <c r="F34" s="6"/>
      <c r="G34" s="6"/>
      <c r="H34" s="6"/>
      <c r="I34" s="6"/>
      <c r="J34" s="6"/>
      <c r="K34" s="6"/>
      <c r="L34" s="6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2" customFormat="1" ht="30" customHeight="1" x14ac:dyDescent="0.3">
      <c r="B35" s="46" t="s">
        <v>12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7" t="s">
        <v>12</v>
      </c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s="2" customFormat="1" x14ac:dyDescent="0.3">
      <c r="B36" s="12"/>
      <c r="C36" s="6"/>
      <c r="D36" s="6"/>
      <c r="E36" s="6"/>
      <c r="F36" s="6"/>
      <c r="G36" s="6"/>
      <c r="H36" s="6"/>
      <c r="I36" s="6"/>
      <c r="J36" s="6"/>
      <c r="K36" s="6"/>
      <c r="L36" s="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2" customFormat="1" x14ac:dyDescent="0.3">
      <c r="A37" s="6">
        <v>25</v>
      </c>
      <c r="B37" s="12" t="s">
        <v>5</v>
      </c>
      <c r="C37" s="6">
        <f t="shared" ref="C37:W37" si="4">C24*C11/1000</f>
        <v>1018320.3519999998</v>
      </c>
      <c r="D37" s="6">
        <f t="shared" si="4"/>
        <v>1132385.3688999999</v>
      </c>
      <c r="E37" s="6">
        <f t="shared" si="4"/>
        <v>1230057.933</v>
      </c>
      <c r="F37" s="6">
        <f t="shared" si="4"/>
        <v>1352835.5332799999</v>
      </c>
      <c r="G37" s="6">
        <f t="shared" si="4"/>
        <v>1433457.2760399999</v>
      </c>
      <c r="H37" s="6">
        <f t="shared" si="4"/>
        <v>1731627.0881599998</v>
      </c>
      <c r="I37" s="6">
        <f t="shared" si="4"/>
        <v>1761105.85344</v>
      </c>
      <c r="J37" s="6">
        <f t="shared" si="4"/>
        <v>1773594.0118499999</v>
      </c>
      <c r="K37" s="5">
        <f t="shared" si="4"/>
        <v>1783412.12161</v>
      </c>
      <c r="L37" s="5">
        <f t="shared" si="4"/>
        <v>1705746.6510599998</v>
      </c>
      <c r="M37" s="5">
        <f t="shared" si="4"/>
        <v>1766799.48245</v>
      </c>
      <c r="N37" s="5">
        <f t="shared" si="4"/>
        <v>1917503.3448900001</v>
      </c>
      <c r="O37" s="5">
        <f t="shared" si="4"/>
        <v>2066095.0618000003</v>
      </c>
      <c r="P37" s="5">
        <f t="shared" si="4"/>
        <v>2274819.4347299999</v>
      </c>
      <c r="Q37" s="5">
        <f t="shared" si="4"/>
        <v>2508319.8174000001</v>
      </c>
      <c r="R37" s="5">
        <f t="shared" si="4"/>
        <v>2998359.7134400001</v>
      </c>
      <c r="S37" s="5">
        <f t="shared" si="4"/>
        <v>3208639.0049999999</v>
      </c>
      <c r="T37" s="5">
        <f t="shared" si="4"/>
        <v>3408233.4684199998</v>
      </c>
      <c r="U37" s="5">
        <f t="shared" si="4"/>
        <v>3484443.52116</v>
      </c>
      <c r="V37" s="5">
        <f t="shared" si="4"/>
        <v>3646553.5359999998</v>
      </c>
      <c r="W37" s="5">
        <f t="shared" si="4"/>
        <v>3641561.2669799994</v>
      </c>
      <c r="X37" s="5">
        <f t="shared" ref="X37" si="5">X24*X11/1000</f>
        <v>3622218.1655999999</v>
      </c>
      <c r="Y37" s="5">
        <f>Y24*Y11/1000</f>
        <v>3640196.7794400002</v>
      </c>
      <c r="Z37" s="5">
        <f>Z24*Z11/1000</f>
        <v>3846399.6261000005</v>
      </c>
    </row>
    <row r="38" spans="1:26" s="2" customFormat="1" x14ac:dyDescent="0.3">
      <c r="A38" s="6">
        <v>28</v>
      </c>
      <c r="B38" s="12" t="s">
        <v>6</v>
      </c>
      <c r="C38" s="6">
        <f t="shared" ref="C38:W38" si="6">C25*C12/1000</f>
        <v>33377.150399999999</v>
      </c>
      <c r="D38" s="6">
        <f t="shared" si="6"/>
        <v>42209.9421</v>
      </c>
      <c r="E38" s="6">
        <f t="shared" si="6"/>
        <v>45580.030060000005</v>
      </c>
      <c r="F38" s="6">
        <f t="shared" si="6"/>
        <v>48302.587379999997</v>
      </c>
      <c r="G38" s="6">
        <f t="shared" si="6"/>
        <v>51328.184110000002</v>
      </c>
      <c r="H38" s="6">
        <f t="shared" si="6"/>
        <v>58179.79808</v>
      </c>
      <c r="I38" s="6">
        <f t="shared" si="6"/>
        <v>58687.671150000002</v>
      </c>
      <c r="J38" s="6">
        <f t="shared" si="6"/>
        <v>60396.121189999998</v>
      </c>
      <c r="K38" s="5">
        <f t="shared" si="6"/>
        <v>60529.943690000007</v>
      </c>
      <c r="L38" s="5">
        <f t="shared" si="6"/>
        <v>64731.655980000003</v>
      </c>
      <c r="M38" s="5">
        <f t="shared" si="6"/>
        <v>65497.475099999996</v>
      </c>
      <c r="N38" s="5">
        <f t="shared" si="6"/>
        <v>65136.324630000003</v>
      </c>
      <c r="O38" s="5">
        <f t="shared" si="6"/>
        <v>71456.438880000002</v>
      </c>
      <c r="P38" s="5">
        <f t="shared" si="6"/>
        <v>78596.977200000008</v>
      </c>
      <c r="Q38" s="5">
        <f t="shared" si="6"/>
        <v>81077.5239</v>
      </c>
      <c r="R38" s="5">
        <f t="shared" si="6"/>
        <v>82853.684900000007</v>
      </c>
      <c r="S38" s="5">
        <f t="shared" si="6"/>
        <v>84930.90595</v>
      </c>
      <c r="T38" s="5">
        <f t="shared" si="6"/>
        <v>87466.716809999998</v>
      </c>
      <c r="U38" s="5">
        <f t="shared" si="6"/>
        <v>91627.498680000004</v>
      </c>
      <c r="V38" s="5">
        <f t="shared" si="6"/>
        <v>95544.286990000008</v>
      </c>
      <c r="W38" s="5">
        <f t="shared" si="6"/>
        <v>95855.034</v>
      </c>
      <c r="X38" s="5">
        <f t="shared" ref="X38" si="7">X25*X12/1000</f>
        <v>96471.456059999997</v>
      </c>
      <c r="Y38" s="5">
        <f>Y25*Y12/1000</f>
        <v>100668.94022999999</v>
      </c>
      <c r="Z38" s="5">
        <f>Z25*Z12/1000</f>
        <v>110865.49781999999</v>
      </c>
    </row>
    <row r="39" spans="1:26" s="2" customFormat="1" x14ac:dyDescent="0.3">
      <c r="A39" s="6">
        <v>19</v>
      </c>
      <c r="B39" s="12" t="s">
        <v>7</v>
      </c>
      <c r="C39" s="6">
        <f t="shared" ref="C39:W39" si="8">C26*C13/1000</f>
        <v>5705</v>
      </c>
      <c r="D39" s="6">
        <f t="shared" si="8"/>
        <v>8854.0451999999987</v>
      </c>
      <c r="E39" s="6">
        <f t="shared" si="8"/>
        <v>9612.0710400000007</v>
      </c>
      <c r="F39" s="6">
        <f t="shared" si="8"/>
        <v>10192.5252</v>
      </c>
      <c r="G39" s="6">
        <f t="shared" si="8"/>
        <v>10396.866480000001</v>
      </c>
      <c r="H39" s="6">
        <f t="shared" si="8"/>
        <v>12010.723119999999</v>
      </c>
      <c r="I39" s="6">
        <f t="shared" si="8"/>
        <v>12569.186079999999</v>
      </c>
      <c r="J39" s="6">
        <f t="shared" si="8"/>
        <v>12583.104160000001</v>
      </c>
      <c r="K39" s="5">
        <f t="shared" si="8"/>
        <v>13740.04456</v>
      </c>
      <c r="L39" s="5">
        <f t="shared" si="8"/>
        <v>10947.723099999999</v>
      </c>
      <c r="M39" s="5">
        <f t="shared" si="8"/>
        <v>10919.86479</v>
      </c>
      <c r="N39" s="5">
        <f t="shared" si="8"/>
        <v>11672.999</v>
      </c>
      <c r="O39" s="5">
        <f t="shared" si="8"/>
        <v>12066.6</v>
      </c>
      <c r="P39" s="5">
        <f t="shared" si="8"/>
        <v>15713.94649</v>
      </c>
      <c r="Q39" s="5">
        <f t="shared" si="8"/>
        <v>16165.138000000001</v>
      </c>
      <c r="R39" s="5">
        <f t="shared" si="8"/>
        <v>23212.122179999998</v>
      </c>
      <c r="S39" s="5">
        <f t="shared" si="8"/>
        <v>25179.58495</v>
      </c>
      <c r="T39" s="5">
        <f t="shared" si="8"/>
        <v>27484.955550000002</v>
      </c>
      <c r="U39" s="5">
        <f t="shared" si="8"/>
        <v>27212.81004</v>
      </c>
      <c r="V39" s="5">
        <f t="shared" si="8"/>
        <v>28256.54895</v>
      </c>
      <c r="W39" s="5">
        <f t="shared" si="8"/>
        <v>27728.073899999999</v>
      </c>
      <c r="X39" s="5">
        <f t="shared" ref="X39" si="9">X26*X13/1000</f>
        <v>27316.53801</v>
      </c>
      <c r="Y39" s="5">
        <f>Y26*Y13/1000</f>
        <v>28490.515060000002</v>
      </c>
      <c r="Z39" s="5">
        <f>Z26*Z13/1000</f>
        <v>28870.356540000001</v>
      </c>
    </row>
    <row r="40" spans="1:26" x14ac:dyDescent="0.3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5"/>
      <c r="Y40" s="5"/>
      <c r="Z40" s="5"/>
    </row>
    <row r="41" spans="1:26" ht="30" customHeight="1" x14ac:dyDescent="0.3">
      <c r="B41" s="41" t="s">
        <v>13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5" t="s">
        <v>13</v>
      </c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x14ac:dyDescent="0.3">
      <c r="C42">
        <v>2001</v>
      </c>
      <c r="D42">
        <v>2002</v>
      </c>
      <c r="E42">
        <v>2003</v>
      </c>
      <c r="F42">
        <v>2004</v>
      </c>
      <c r="G42">
        <v>2005</v>
      </c>
      <c r="H42">
        <v>2006</v>
      </c>
      <c r="I42">
        <v>2007</v>
      </c>
      <c r="J42">
        <v>2008</v>
      </c>
      <c r="K42">
        <v>2009</v>
      </c>
      <c r="L42">
        <v>2010</v>
      </c>
      <c r="M42" s="30">
        <v>2011</v>
      </c>
      <c r="N42" s="30">
        <v>2012</v>
      </c>
      <c r="O42" s="30">
        <v>2013</v>
      </c>
      <c r="P42" s="30">
        <v>2014</v>
      </c>
      <c r="Q42" s="30">
        <v>2015</v>
      </c>
      <c r="R42" s="30">
        <v>2016</v>
      </c>
      <c r="S42" s="30">
        <v>2017</v>
      </c>
      <c r="T42" s="30">
        <v>2018</v>
      </c>
      <c r="U42" s="30">
        <v>2019</v>
      </c>
      <c r="V42" s="30">
        <v>2020</v>
      </c>
      <c r="W42" s="30">
        <v>2021</v>
      </c>
      <c r="X42" s="30">
        <v>2022</v>
      </c>
      <c r="Y42" s="30">
        <v>2023</v>
      </c>
      <c r="Z42" s="30">
        <v>2024</v>
      </c>
    </row>
    <row r="43" spans="1:26" s="14" customFormat="1" x14ac:dyDescent="0.3">
      <c r="B43" s="15" t="s">
        <v>1</v>
      </c>
      <c r="C43" s="16"/>
      <c r="D43" s="16">
        <f>D30-C30</f>
        <v>61179.953500000294</v>
      </c>
      <c r="E43" s="16">
        <f t="shared" ref="E43:V43" si="10">E30-D30</f>
        <v>137632.0408899996</v>
      </c>
      <c r="F43" s="16">
        <f t="shared" si="10"/>
        <v>78843.702520000283</v>
      </c>
      <c r="G43" s="16">
        <f t="shared" si="10"/>
        <v>77490.116669999668</v>
      </c>
      <c r="H43" s="17">
        <f t="shared" si="10"/>
        <v>49389.72412000061</v>
      </c>
      <c r="I43" s="17">
        <f t="shared" si="10"/>
        <v>110371.88763999962</v>
      </c>
      <c r="J43" s="16">
        <f t="shared" si="10"/>
        <v>-1653010.1036700001</v>
      </c>
      <c r="K43" s="16">
        <f t="shared" si="10"/>
        <v>1855003.6988500003</v>
      </c>
      <c r="L43" s="16">
        <f t="shared" si="10"/>
        <v>135169.02089999989</v>
      </c>
      <c r="M43" s="17">
        <f t="shared" si="10"/>
        <v>199756.39349999977</v>
      </c>
      <c r="N43" s="17">
        <f t="shared" si="10"/>
        <v>132591.43520999979</v>
      </c>
      <c r="O43" s="17">
        <f t="shared" si="10"/>
        <v>53174.647540000267</v>
      </c>
      <c r="P43" s="17">
        <f t="shared" si="10"/>
        <v>105268.74793000054</v>
      </c>
      <c r="Q43" s="17">
        <f t="shared" si="10"/>
        <v>140089.39892999968</v>
      </c>
      <c r="R43" s="17">
        <f t="shared" si="10"/>
        <v>-44.335500000044703</v>
      </c>
      <c r="S43" s="17">
        <f t="shared" si="10"/>
        <v>230691.64705000026</v>
      </c>
      <c r="T43" s="17">
        <f t="shared" si="10"/>
        <v>106785.43255999964</v>
      </c>
      <c r="U43" s="17">
        <f t="shared" si="10"/>
        <v>57564.370509999804</v>
      </c>
      <c r="V43" s="17">
        <f t="shared" si="10"/>
        <v>209962.1739099999</v>
      </c>
      <c r="W43" s="17">
        <f>W30-V30</f>
        <v>2084.0398400002159</v>
      </c>
      <c r="X43" s="17">
        <f>X30-W30</f>
        <v>88134.650500000454</v>
      </c>
      <c r="Y43" s="17">
        <f>Y30-W30</f>
        <v>325227.99449999956</v>
      </c>
      <c r="Z43" s="17">
        <f>Z30-X30</f>
        <v>353510.49769999925</v>
      </c>
    </row>
    <row r="44" spans="1:26" s="28" customFormat="1" x14ac:dyDescent="0.3">
      <c r="B44" s="29" t="s">
        <v>1</v>
      </c>
      <c r="C44" s="34" t="s">
        <v>15</v>
      </c>
      <c r="D44" s="35">
        <f>D43/C30</f>
        <v>4.5592632298529556E-2</v>
      </c>
      <c r="E44" s="35">
        <f t="shared" ref="E44:W44" si="11">E43/D30</f>
        <v>9.8094026147453509E-2</v>
      </c>
      <c r="F44" s="35">
        <f t="shared" si="11"/>
        <v>5.1174132802631112E-2</v>
      </c>
      <c r="G44" s="35">
        <f t="shared" si="11"/>
        <v>4.7847046042284319E-2</v>
      </c>
      <c r="H44" s="35">
        <f t="shared" si="11"/>
        <v>2.9103654278609323E-2</v>
      </c>
      <c r="I44" s="35">
        <f t="shared" si="11"/>
        <v>6.3199009575849216E-2</v>
      </c>
      <c r="J44" s="35">
        <f t="shared" si="11"/>
        <v>-0.89025156718730858</v>
      </c>
      <c r="K44" s="35">
        <f t="shared" si="11"/>
        <v>9.1029821552643053</v>
      </c>
      <c r="L44" s="35">
        <f t="shared" si="11"/>
        <v>6.5654801635868718E-2</v>
      </c>
      <c r="M44" s="33">
        <f t="shared" si="11"/>
        <v>9.1048641000068653E-2</v>
      </c>
      <c r="N44" s="33">
        <f t="shared" si="11"/>
        <v>5.5391629114397899E-2</v>
      </c>
      <c r="O44" s="33">
        <f t="shared" si="11"/>
        <v>2.104842680254726E-2</v>
      </c>
      <c r="P44" s="33">
        <f t="shared" si="11"/>
        <v>4.0810145056195679E-2</v>
      </c>
      <c r="Q44" s="33">
        <f t="shared" si="11"/>
        <v>5.2179803119880054E-2</v>
      </c>
      <c r="R44" s="33">
        <f t="shared" si="11"/>
        <v>-1.5694909424867934E-5</v>
      </c>
      <c r="S44" s="33">
        <f t="shared" si="11"/>
        <v>8.1666865891373119E-2</v>
      </c>
      <c r="T44" s="33">
        <f t="shared" si="11"/>
        <v>3.4948818969825171E-2</v>
      </c>
      <c r="U44" s="33">
        <f t="shared" si="11"/>
        <v>1.8203520176924049E-2</v>
      </c>
      <c r="V44" s="33">
        <f t="shared" si="11"/>
        <v>6.5209081982323669E-2</v>
      </c>
      <c r="W44" s="33">
        <f t="shared" si="11"/>
        <v>6.0762856469653425E-4</v>
      </c>
      <c r="X44" s="33">
        <f>X43/W30</f>
        <v>2.5681183969871429E-2</v>
      </c>
      <c r="Y44" s="33">
        <f>Y43/W30</f>
        <v>9.4766813183275511E-2</v>
      </c>
      <c r="Z44" s="33">
        <f>Z43/X30</f>
        <v>0.10042880192887915</v>
      </c>
    </row>
    <row r="45" spans="1:26" s="18" customFormat="1" ht="28.8" x14ac:dyDescent="0.3">
      <c r="B45" s="19" t="s">
        <v>2</v>
      </c>
      <c r="C45" s="20"/>
      <c r="D45" s="20">
        <f t="shared" ref="D45:G45" si="12">D32-C32</f>
        <v>-211.50799999997253</v>
      </c>
      <c r="E45" s="20">
        <f t="shared" si="12"/>
        <v>-27895.252000000008</v>
      </c>
      <c r="F45" s="20">
        <f t="shared" si="12"/>
        <v>-12946.917600000015</v>
      </c>
      <c r="G45" s="20">
        <f t="shared" si="12"/>
        <v>-43303.786799999994</v>
      </c>
      <c r="H45" s="20"/>
      <c r="I45" s="20"/>
      <c r="J45" s="20"/>
      <c r="K45" s="20"/>
      <c r="L45" s="20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40"/>
      <c r="Z45" s="40"/>
    </row>
    <row r="46" spans="1:26" s="18" customFormat="1" x14ac:dyDescent="0.3">
      <c r="B46" s="19" t="s">
        <v>3</v>
      </c>
      <c r="C46" s="20"/>
      <c r="D46" s="20">
        <f t="shared" ref="D46:W46" si="13">D33-C33</f>
        <v>5540.921800000011</v>
      </c>
      <c r="E46" s="20">
        <f t="shared" si="13"/>
        <v>65462.100000000006</v>
      </c>
      <c r="F46" s="20">
        <f t="shared" si="13"/>
        <v>-847.93499999999767</v>
      </c>
      <c r="G46" s="20">
        <f t="shared" si="13"/>
        <v>7211.6549999999988</v>
      </c>
      <c r="H46" s="20">
        <f t="shared" si="13"/>
        <v>27543.653399999952</v>
      </c>
      <c r="I46" s="20">
        <f t="shared" si="13"/>
        <v>7067.4815999999992</v>
      </c>
      <c r="J46" s="20">
        <f t="shared" si="13"/>
        <v>3755.6448000000091</v>
      </c>
      <c r="K46" s="20">
        <f t="shared" si="13"/>
        <v>-1646.2704000000085</v>
      </c>
      <c r="L46" s="20">
        <f t="shared" si="13"/>
        <v>3.0153600000485312</v>
      </c>
      <c r="M46" s="36">
        <f t="shared" si="13"/>
        <v>31911.680939999962</v>
      </c>
      <c r="N46" s="36">
        <f t="shared" si="13"/>
        <v>-11377.243499999982</v>
      </c>
      <c r="O46" s="36">
        <f t="shared" si="13"/>
        <v>19357.768500000006</v>
      </c>
      <c r="P46" s="36">
        <f t="shared" si="13"/>
        <v>15646.009900000034</v>
      </c>
      <c r="Q46" s="36">
        <f t="shared" si="13"/>
        <v>11977.756699999969</v>
      </c>
      <c r="R46" s="36">
        <f t="shared" si="13"/>
        <v>6353.3576999999932</v>
      </c>
      <c r="S46" s="36">
        <f t="shared" si="13"/>
        <v>25377.869999999995</v>
      </c>
      <c r="T46" s="36">
        <f t="shared" si="13"/>
        <v>-1861.8282999999938</v>
      </c>
      <c r="U46" s="36">
        <f t="shared" si="13"/>
        <v>-1559.2920000000158</v>
      </c>
      <c r="V46" s="36">
        <f t="shared" si="13"/>
        <v>-7319.2886200000066</v>
      </c>
      <c r="W46" s="36">
        <f t="shared" si="13"/>
        <v>-281.93538999999873</v>
      </c>
      <c r="X46" s="36">
        <f>X33-V33</f>
        <v>741.38266000000294</v>
      </c>
      <c r="Y46" s="36">
        <f>Y33-X33</f>
        <v>6084.4254600000568</v>
      </c>
      <c r="Z46" s="36">
        <f>Z33-X33</f>
        <v>8404.651060000062</v>
      </c>
    </row>
    <row r="47" spans="1:26" s="28" customFormat="1" x14ac:dyDescent="0.3">
      <c r="B47" s="29" t="s">
        <v>3</v>
      </c>
      <c r="C47" s="34" t="s">
        <v>15</v>
      </c>
      <c r="D47" s="35">
        <f t="shared" ref="D47:W47" si="14">D46/C33</f>
        <v>6.3538977278333839E-2</v>
      </c>
      <c r="E47" s="35">
        <f t="shared" si="14"/>
        <v>0.7058212372597612</v>
      </c>
      <c r="F47" s="35">
        <f t="shared" si="14"/>
        <v>-5.3596179538336394E-3</v>
      </c>
      <c r="G47" s="35">
        <f t="shared" si="14"/>
        <v>4.5828973113081907E-2</v>
      </c>
      <c r="H47" s="35">
        <f t="shared" si="14"/>
        <v>0.16736554631997275</v>
      </c>
      <c r="I47" s="35">
        <f t="shared" si="14"/>
        <v>3.6787674053440564E-2</v>
      </c>
      <c r="J47" s="35">
        <f t="shared" si="14"/>
        <v>1.8855251473318853E-2</v>
      </c>
      <c r="K47" s="35">
        <f t="shared" si="14"/>
        <v>-8.1121598407678068E-3</v>
      </c>
      <c r="L47" s="35">
        <f t="shared" si="14"/>
        <v>1.498000412701524E-5</v>
      </c>
      <c r="M47" s="33">
        <f t="shared" si="14"/>
        <v>0.15853163512245838</v>
      </c>
      <c r="N47" s="33">
        <f t="shared" si="14"/>
        <v>-4.8786022727744391E-2</v>
      </c>
      <c r="O47" s="33">
        <f t="shared" si="14"/>
        <v>8.726406288505878E-2</v>
      </c>
      <c r="P47" s="33">
        <f t="shared" si="14"/>
        <v>6.4870717954707613E-2</v>
      </c>
      <c r="Q47" s="33">
        <f t="shared" si="14"/>
        <v>4.6636259057565986E-2</v>
      </c>
      <c r="R47" s="33">
        <f t="shared" si="14"/>
        <v>2.3635007802645644E-2</v>
      </c>
      <c r="S47" s="33">
        <f t="shared" si="14"/>
        <v>9.2227934195624223E-2</v>
      </c>
      <c r="T47" s="33">
        <f t="shared" si="14"/>
        <v>-6.1948908731891501E-3</v>
      </c>
      <c r="U47" s="33">
        <f t="shared" si="14"/>
        <v>-5.2205980725002913E-3</v>
      </c>
      <c r="V47" s="33">
        <f t="shared" si="14"/>
        <v>-2.4633997713965655E-2</v>
      </c>
      <c r="W47" s="33">
        <f>W46/V33</f>
        <v>-9.7285475169132853E-4</v>
      </c>
      <c r="X47" s="33">
        <f t="shared" ref="X47:Z47" si="15">X46/W33</f>
        <v>2.5607285620466466E-3</v>
      </c>
      <c r="Y47" s="33">
        <f t="shared" si="15"/>
        <v>2.0941528421211188E-2</v>
      </c>
      <c r="Z47" s="33">
        <f t="shared" si="15"/>
        <v>2.833398229218537E-2</v>
      </c>
    </row>
    <row r="48" spans="1:26" s="2" customFormat="1" ht="30" customHeight="1" x14ac:dyDescent="0.3">
      <c r="B48" s="46" t="s">
        <v>14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7" t="s">
        <v>14</v>
      </c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s="2" customFormat="1" x14ac:dyDescent="0.3">
      <c r="B49" s="12"/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2" customFormat="1" x14ac:dyDescent="0.3">
      <c r="A50" s="6">
        <v>25</v>
      </c>
      <c r="B50" s="12" t="s">
        <v>5</v>
      </c>
      <c r="C50" s="6"/>
      <c r="D50" s="6">
        <f t="shared" ref="D50:W50" si="16">D37-C37</f>
        <v>114065.01690000005</v>
      </c>
      <c r="E50" s="6">
        <f t="shared" si="16"/>
        <v>97672.564100000076</v>
      </c>
      <c r="F50" s="6">
        <f t="shared" si="16"/>
        <v>122777.6002799999</v>
      </c>
      <c r="G50" s="6">
        <f t="shared" si="16"/>
        <v>80621.742760000052</v>
      </c>
      <c r="H50" s="6">
        <f t="shared" si="16"/>
        <v>298169.8121199999</v>
      </c>
      <c r="I50" s="6">
        <f t="shared" si="16"/>
        <v>29478.765280000167</v>
      </c>
      <c r="J50" s="6">
        <f t="shared" si="16"/>
        <v>12488.158409999916</v>
      </c>
      <c r="K50" s="5">
        <f t="shared" si="16"/>
        <v>9818.1097600001376</v>
      </c>
      <c r="L50" s="5">
        <f t="shared" si="16"/>
        <v>-77665.470550000202</v>
      </c>
      <c r="M50" s="5">
        <f t="shared" si="16"/>
        <v>61052.831390000181</v>
      </c>
      <c r="N50" s="5">
        <f t="shared" si="16"/>
        <v>150703.86244000006</v>
      </c>
      <c r="O50" s="5">
        <f t="shared" si="16"/>
        <v>148591.71691000019</v>
      </c>
      <c r="P50" s="5">
        <f t="shared" si="16"/>
        <v>208724.3729299996</v>
      </c>
      <c r="Q50" s="5">
        <f t="shared" si="16"/>
        <v>233500.3826700002</v>
      </c>
      <c r="R50" s="5">
        <f t="shared" si="16"/>
        <v>490039.89604000002</v>
      </c>
      <c r="S50" s="5">
        <f t="shared" si="16"/>
        <v>210279.29155999981</v>
      </c>
      <c r="T50" s="5">
        <f t="shared" si="16"/>
        <v>199594.46341999993</v>
      </c>
      <c r="U50" s="5">
        <f t="shared" si="16"/>
        <v>76210.052740000188</v>
      </c>
      <c r="V50" s="5">
        <f t="shared" si="16"/>
        <v>162110.01483999984</v>
      </c>
      <c r="W50" s="5">
        <f t="shared" si="16"/>
        <v>-4992.2690200004727</v>
      </c>
      <c r="X50" s="5">
        <f>X37-V37</f>
        <v>-24335.370399999898</v>
      </c>
      <c r="Y50" s="5">
        <f>Y37-W37</f>
        <v>-1364.487539999187</v>
      </c>
      <c r="Z50" s="5">
        <f>Z37-X37</f>
        <v>224181.46050000051</v>
      </c>
    </row>
    <row r="51" spans="1:26" s="2" customFormat="1" x14ac:dyDescent="0.3">
      <c r="A51" s="6">
        <v>28</v>
      </c>
      <c r="B51" s="12" t="s">
        <v>6</v>
      </c>
      <c r="C51" s="6"/>
      <c r="D51" s="6">
        <f t="shared" ref="D51:W51" si="17">D38-C38</f>
        <v>8832.7917000000016</v>
      </c>
      <c r="E51" s="6">
        <f t="shared" si="17"/>
        <v>3370.0879600000044</v>
      </c>
      <c r="F51" s="6">
        <f t="shared" si="17"/>
        <v>2722.5573199999926</v>
      </c>
      <c r="G51" s="6">
        <f t="shared" si="17"/>
        <v>3025.5967300000048</v>
      </c>
      <c r="H51" s="6">
        <f t="shared" si="17"/>
        <v>6851.6139699999985</v>
      </c>
      <c r="I51" s="6">
        <f t="shared" si="17"/>
        <v>507.87307000000146</v>
      </c>
      <c r="J51" s="6">
        <f t="shared" si="17"/>
        <v>1708.4500399999961</v>
      </c>
      <c r="K51" s="5">
        <f t="shared" si="17"/>
        <v>133.82250000000931</v>
      </c>
      <c r="L51" s="5">
        <f t="shared" si="17"/>
        <v>4201.7122899999958</v>
      </c>
      <c r="M51" s="5">
        <f t="shared" si="17"/>
        <v>765.81911999999284</v>
      </c>
      <c r="N51" s="5">
        <f t="shared" si="17"/>
        <v>-361.15046999999322</v>
      </c>
      <c r="O51" s="5">
        <f t="shared" si="17"/>
        <v>6320.1142499999987</v>
      </c>
      <c r="P51" s="5">
        <f t="shared" si="17"/>
        <v>7140.5383200000069</v>
      </c>
      <c r="Q51" s="5">
        <f t="shared" si="17"/>
        <v>2480.5466999999917</v>
      </c>
      <c r="R51" s="5">
        <f t="shared" si="17"/>
        <v>1776.1610000000073</v>
      </c>
      <c r="S51" s="5">
        <f t="shared" si="17"/>
        <v>2077.2210499999928</v>
      </c>
      <c r="T51" s="5">
        <f t="shared" si="17"/>
        <v>2535.8108599999978</v>
      </c>
      <c r="U51" s="5">
        <f t="shared" si="17"/>
        <v>4160.7818700000062</v>
      </c>
      <c r="V51" s="5">
        <f t="shared" si="17"/>
        <v>3916.7883100000035</v>
      </c>
      <c r="W51" s="5">
        <f t="shared" si="17"/>
        <v>310.74700999999186</v>
      </c>
      <c r="X51" s="5">
        <f>X38-V38</f>
        <v>927.16906999998901</v>
      </c>
      <c r="Y51" s="5">
        <f>Y38-W38</f>
        <v>4813.9062299999932</v>
      </c>
      <c r="Z51" s="5">
        <f>Z38-X38</f>
        <v>14394.041759999993</v>
      </c>
    </row>
    <row r="52" spans="1:26" s="2" customFormat="1" x14ac:dyDescent="0.3">
      <c r="A52" s="6">
        <v>19</v>
      </c>
      <c r="B52" s="12" t="s">
        <v>7</v>
      </c>
      <c r="C52" s="6"/>
      <c r="D52" s="6">
        <f t="shared" ref="D52:W52" si="18">D39-C39</f>
        <v>3149.0451999999987</v>
      </c>
      <c r="E52" s="6">
        <f t="shared" si="18"/>
        <v>758.02584000000206</v>
      </c>
      <c r="F52" s="6">
        <f t="shared" si="18"/>
        <v>580.45415999999932</v>
      </c>
      <c r="G52" s="6">
        <f t="shared" si="18"/>
        <v>204.34128000000055</v>
      </c>
      <c r="H52" s="6">
        <f t="shared" si="18"/>
        <v>1613.8566399999982</v>
      </c>
      <c r="I52" s="6">
        <f t="shared" si="18"/>
        <v>558.46296000000075</v>
      </c>
      <c r="J52" s="6">
        <f t="shared" si="18"/>
        <v>13.918080000001282</v>
      </c>
      <c r="K52" s="5">
        <f t="shared" si="18"/>
        <v>1156.9403999999995</v>
      </c>
      <c r="L52" s="5">
        <f t="shared" si="18"/>
        <v>-2792.321460000001</v>
      </c>
      <c r="M52" s="5">
        <f t="shared" si="18"/>
        <v>-27.858309999999619</v>
      </c>
      <c r="N52" s="5">
        <f t="shared" si="18"/>
        <v>753.13421000000017</v>
      </c>
      <c r="O52" s="5">
        <f t="shared" si="18"/>
        <v>393.60100000000057</v>
      </c>
      <c r="P52" s="5">
        <f t="shared" si="18"/>
        <v>3647.3464899999999</v>
      </c>
      <c r="Q52" s="5">
        <f t="shared" si="18"/>
        <v>451.19151000000056</v>
      </c>
      <c r="R52" s="5">
        <f t="shared" si="18"/>
        <v>7046.9841799999977</v>
      </c>
      <c r="S52" s="5">
        <f t="shared" si="18"/>
        <v>1967.4627700000019</v>
      </c>
      <c r="T52" s="5">
        <f t="shared" si="18"/>
        <v>2305.370600000002</v>
      </c>
      <c r="U52" s="5">
        <f t="shared" si="18"/>
        <v>-272.1455100000021</v>
      </c>
      <c r="V52" s="5">
        <f t="shared" si="18"/>
        <v>1043.73891</v>
      </c>
      <c r="W52" s="5">
        <f t="shared" si="18"/>
        <v>-528.47505000000092</v>
      </c>
      <c r="X52" s="5">
        <f>X39-V39</f>
        <v>-940.01094000000012</v>
      </c>
      <c r="Y52" s="5">
        <f>Y39-W39</f>
        <v>762.44116000000213</v>
      </c>
      <c r="Z52" s="5">
        <f>Z39-X39</f>
        <v>1553.8185300000005</v>
      </c>
    </row>
    <row r="53" spans="1:26" s="28" customFormat="1" x14ac:dyDescent="0.3">
      <c r="A53" s="28">
        <v>25</v>
      </c>
      <c r="B53" s="29" t="s">
        <v>5</v>
      </c>
      <c r="C53" s="34" t="s">
        <v>15</v>
      </c>
      <c r="D53" s="35">
        <f>D50/C37</f>
        <v>0.11201290112288757</v>
      </c>
      <c r="E53" s="35">
        <f t="shared" ref="E53:W53" si="19">E50/D37</f>
        <v>8.625382028282412E-2</v>
      </c>
      <c r="F53" s="35">
        <f t="shared" si="19"/>
        <v>9.9814485957223531E-2</v>
      </c>
      <c r="G53" s="35">
        <f t="shared" si="19"/>
        <v>5.959463717258346E-2</v>
      </c>
      <c r="H53" s="35">
        <f t="shared" si="19"/>
        <v>0.20800746356648275</v>
      </c>
      <c r="I53" s="35">
        <f t="shared" si="19"/>
        <v>1.70237376635889E-2</v>
      </c>
      <c r="J53" s="35">
        <f t="shared" si="19"/>
        <v>7.0910890368154587E-3</v>
      </c>
      <c r="K53" s="35">
        <f t="shared" si="19"/>
        <v>5.5357143147766194E-3</v>
      </c>
      <c r="L53" s="35">
        <f t="shared" si="19"/>
        <v>-4.3548807148336872E-2</v>
      </c>
      <c r="M53" s="33">
        <f t="shared" si="19"/>
        <v>3.5792438081036361E-2</v>
      </c>
      <c r="N53" s="33">
        <f t="shared" si="19"/>
        <v>8.5297660508152739E-2</v>
      </c>
      <c r="O53" s="33">
        <f t="shared" si="19"/>
        <v>7.7492285635895122E-2</v>
      </c>
      <c r="P53" s="33">
        <f t="shared" si="19"/>
        <v>0.10102360573291197</v>
      </c>
      <c r="Q53" s="33">
        <f t="shared" si="19"/>
        <v>0.10264567776462423</v>
      </c>
      <c r="R53" s="33">
        <f t="shared" si="19"/>
        <v>0.19536579531869708</v>
      </c>
      <c r="S53" s="33">
        <f t="shared" si="19"/>
        <v>7.0131442407471392E-2</v>
      </c>
      <c r="T53" s="33">
        <f t="shared" si="19"/>
        <v>6.2205334756877687E-2</v>
      </c>
      <c r="U53" s="33">
        <f t="shared" si="19"/>
        <v>2.2360572844010565E-2</v>
      </c>
      <c r="V53" s="33">
        <f t="shared" si="19"/>
        <v>4.6523932402850965E-2</v>
      </c>
      <c r="W53" s="33">
        <f t="shared" si="19"/>
        <v>-1.3690376325796723E-3</v>
      </c>
      <c r="X53" s="33">
        <f>X50/V37</f>
        <v>-6.6735261555199883E-3</v>
      </c>
      <c r="Y53" s="33">
        <f>Y50/W37</f>
        <v>-3.7469849879273804E-4</v>
      </c>
      <c r="Z53" s="33">
        <f>Z50/X37</f>
        <v>6.189065656758036E-2</v>
      </c>
    </row>
    <row r="54" spans="1:26" s="28" customFormat="1" x14ac:dyDescent="0.3">
      <c r="A54" s="28">
        <v>28</v>
      </c>
      <c r="B54" s="29" t="s">
        <v>6</v>
      </c>
      <c r="C54" s="34" t="s">
        <v>15</v>
      </c>
      <c r="D54" s="35">
        <f t="shared" ref="D54:W54" si="20">D51/C38</f>
        <v>0.26463588395491072</v>
      </c>
      <c r="E54" s="35">
        <f t="shared" si="20"/>
        <v>7.9841094119861497E-2</v>
      </c>
      <c r="F54" s="35">
        <f t="shared" si="20"/>
        <v>5.9731362976639342E-2</v>
      </c>
      <c r="G54" s="35">
        <f t="shared" si="20"/>
        <v>6.2638398771424256E-2</v>
      </c>
      <c r="H54" s="35">
        <f t="shared" si="20"/>
        <v>0.13348638937462692</v>
      </c>
      <c r="I54" s="35">
        <f t="shared" si="20"/>
        <v>8.7293714787674542E-3</v>
      </c>
      <c r="J54" s="35">
        <f t="shared" si="20"/>
        <v>2.9110884901760087E-2</v>
      </c>
      <c r="K54" s="35">
        <f t="shared" si="20"/>
        <v>2.2157465970209819E-3</v>
      </c>
      <c r="L54" s="35">
        <f t="shared" si="20"/>
        <v>6.9415433649150246E-2</v>
      </c>
      <c r="M54" s="33">
        <f t="shared" si="20"/>
        <v>1.1830674009585145E-2</v>
      </c>
      <c r="N54" s="33">
        <f t="shared" si="20"/>
        <v>-5.5139601862300375E-3</v>
      </c>
      <c r="O54" s="33">
        <f t="shared" si="20"/>
        <v>9.7029027749120617E-2</v>
      </c>
      <c r="P54" s="33">
        <f t="shared" si="20"/>
        <v>9.9928549923841467E-2</v>
      </c>
      <c r="Q54" s="33">
        <f t="shared" si="20"/>
        <v>3.1560332068343099E-2</v>
      </c>
      <c r="R54" s="33">
        <f t="shared" si="20"/>
        <v>2.1906946766044582E-2</v>
      </c>
      <c r="S54" s="33">
        <f t="shared" si="20"/>
        <v>2.5070955534531605E-2</v>
      </c>
      <c r="T54" s="33">
        <f t="shared" si="20"/>
        <v>2.9857339111546328E-2</v>
      </c>
      <c r="U54" s="33">
        <f t="shared" si="20"/>
        <v>4.7569887401150368E-2</v>
      </c>
      <c r="V54" s="33">
        <f t="shared" si="20"/>
        <v>4.2746864930570679E-2</v>
      </c>
      <c r="W54" s="33">
        <f t="shared" si="20"/>
        <v>3.2523871367894108E-3</v>
      </c>
      <c r="X54" s="33">
        <f>X51/V38</f>
        <v>9.704076499069271E-3</v>
      </c>
      <c r="Y54" s="33">
        <f>Y51/W38</f>
        <v>5.0220692947644183E-2</v>
      </c>
      <c r="Z54" s="33">
        <f>Z51/X38</f>
        <v>0.14920518822736212</v>
      </c>
    </row>
    <row r="55" spans="1:26" s="28" customFormat="1" x14ac:dyDescent="0.3">
      <c r="A55" s="28">
        <v>19</v>
      </c>
      <c r="B55" s="29" t="s">
        <v>7</v>
      </c>
      <c r="C55" s="34" t="s">
        <v>15</v>
      </c>
      <c r="D55" s="35">
        <f t="shared" ref="D55:W55" si="21">D52/C39</f>
        <v>0.55197987730061326</v>
      </c>
      <c r="E55" s="35">
        <f t="shared" si="21"/>
        <v>8.5613504661123954E-2</v>
      </c>
      <c r="F55" s="35">
        <f t="shared" si="21"/>
        <v>6.0388043074637875E-2</v>
      </c>
      <c r="G55" s="35">
        <f t="shared" si="21"/>
        <v>2.0048150579995677E-2</v>
      </c>
      <c r="H55" s="35">
        <f t="shared" si="21"/>
        <v>0.15522529245754035</v>
      </c>
      <c r="I55" s="35">
        <f t="shared" si="21"/>
        <v>4.6497030563468753E-2</v>
      </c>
      <c r="J55" s="35">
        <f t="shared" si="21"/>
        <v>1.1073175232999082E-3</v>
      </c>
      <c r="K55" s="35">
        <f t="shared" si="21"/>
        <v>9.1943957968476306E-2</v>
      </c>
      <c r="L55" s="35">
        <f t="shared" si="21"/>
        <v>-0.20322506581448824</v>
      </c>
      <c r="M55" s="33">
        <f t="shared" si="21"/>
        <v>-2.5446670276123096E-3</v>
      </c>
      <c r="N55" s="33">
        <f t="shared" si="21"/>
        <v>6.896918821647792E-2</v>
      </c>
      <c r="O55" s="33">
        <f t="shared" si="21"/>
        <v>3.3718926901304506E-2</v>
      </c>
      <c r="P55" s="33">
        <f t="shared" si="21"/>
        <v>0.30226795369035186</v>
      </c>
      <c r="Q55" s="33">
        <f t="shared" si="21"/>
        <v>2.8712806823360932E-2</v>
      </c>
      <c r="R55" s="33">
        <f t="shared" si="21"/>
        <v>0.43593714943850137</v>
      </c>
      <c r="S55" s="33">
        <f t="shared" si="21"/>
        <v>8.4760141909609843E-2</v>
      </c>
      <c r="T55" s="33">
        <f t="shared" si="21"/>
        <v>9.1557132676247779E-2</v>
      </c>
      <c r="U55" s="33">
        <f t="shared" si="21"/>
        <v>-9.9016172503870788E-3</v>
      </c>
      <c r="V55" s="33">
        <f t="shared" si="21"/>
        <v>3.8354690620550115E-2</v>
      </c>
      <c r="W55" s="33">
        <f t="shared" si="21"/>
        <v>-1.8702745722244361E-2</v>
      </c>
      <c r="X55" s="33">
        <f>X52/V39</f>
        <v>-3.3267011539992043E-2</v>
      </c>
      <c r="Y55" s="33">
        <f>Y52/W39</f>
        <v>2.7497083380176729E-2</v>
      </c>
      <c r="Z55" s="33">
        <f>Z52/X39</f>
        <v>5.6881971259724814E-2</v>
      </c>
    </row>
  </sheetData>
  <mergeCells count="16">
    <mergeCell ref="B48:L48"/>
    <mergeCell ref="B28:L28"/>
    <mergeCell ref="B35:L35"/>
    <mergeCell ref="B41:L41"/>
    <mergeCell ref="M28:Z28"/>
    <mergeCell ref="M35:Z35"/>
    <mergeCell ref="M41:Z41"/>
    <mergeCell ref="M48:Z48"/>
    <mergeCell ref="B2:L2"/>
    <mergeCell ref="B9:L9"/>
    <mergeCell ref="B22:L22"/>
    <mergeCell ref="B15:L15"/>
    <mergeCell ref="M15:W15"/>
    <mergeCell ref="M22:Z22"/>
    <mergeCell ref="M9:Z9"/>
    <mergeCell ref="M2:Z2"/>
  </mergeCells>
  <pageMargins left="0.70866141732283472" right="0.70866141732283472" top="0.74803149606299213" bottom="0.74803149606299213" header="0.31496062992125984" footer="0.31496062992125984"/>
  <pageSetup paperSize="5" scale="52" fitToWidth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Sharla Murray</dc:creator>
  <cp:lastModifiedBy>Sharla Murray</cp:lastModifiedBy>
  <cp:lastPrinted>2024-03-18T13:59:04Z</cp:lastPrinted>
  <dcterms:created xsi:type="dcterms:W3CDTF">2021-03-23T03:41:12Z</dcterms:created>
  <dcterms:modified xsi:type="dcterms:W3CDTF">2024-03-18T13:59:11Z</dcterms:modified>
</cp:coreProperties>
</file>